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35" activeTab="0"/>
  </bookViews>
  <sheets>
    <sheet name="TS" sheetId="1" r:id="rId1"/>
    <sheet name="TJ" sheetId="2" r:id="rId2"/>
    <sheet name="TM" sheetId="3" r:id="rId3"/>
    <sheet name="TP" sheetId="4" r:id="rId4"/>
  </sheets>
  <definedNames>
    <definedName name="KLASTS">#REF!</definedName>
    <definedName name="_xlnm.Print_Titles" localSheetId="0">'TS'!$1:$5</definedName>
  </definedNames>
  <calcPr fullCalcOnLoad="1"/>
</workbook>
</file>

<file path=xl/sharedStrings.xml><?xml version="1.0" encoding="utf-8"?>
<sst xmlns="http://schemas.openxmlformats.org/spreadsheetml/2006/main" count="266" uniqueCount="146">
  <si>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</si>
  <si>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</si>
  <si>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</si>
  <si>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</si>
  <si>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</si>
  <si>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</si>
  <si>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</si>
  <si>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</si>
  <si>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</si>
  <si>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</si>
  <si>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</si>
  <si>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</si>
  <si>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</si>
  <si>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</si>
  <si>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</si>
  <si>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</si>
  <si>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</si>
  <si>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</si>
  <si>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</si>
  <si>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</si>
  <si>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</si>
  <si>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</si>
  <si>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</si>
  <si>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</si>
  <si>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</si>
  <si>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Szczecin</t>
  </si>
  <si>
    <t>TP</t>
  </si>
  <si>
    <t>Dzierżoniów
Gdańsk</t>
  </si>
  <si>
    <t>Zbigniew Socha,
Ryszard Sikora</t>
  </si>
  <si>
    <t>L</t>
  </si>
  <si>
    <t>Grillino Gliwice, 
Cieszyn</t>
  </si>
  <si>
    <t>PODKUREK 2007</t>
  </si>
  <si>
    <t>Rzułf Gdaśk</t>
  </si>
  <si>
    <t>Anna Jackowska
Grzegorz Kazimieruk</t>
  </si>
  <si>
    <t>Kwidzyn
Gdańsk</t>
  </si>
  <si>
    <t>Edyta Gromek
Piotr Zgoda</t>
  </si>
  <si>
    <t>Sławomir Otap</t>
  </si>
  <si>
    <t>Michał Woźniak
Katarzyna Kuśmierz</t>
  </si>
  <si>
    <t>Kozienice
Tomaszow Lub.</t>
  </si>
  <si>
    <t>Jarosław Kabuła
Michał Perliński</t>
  </si>
  <si>
    <t>Alicja Jakubowicz
Andrzej Buława</t>
  </si>
  <si>
    <t>Rzeszów
Warszawa</t>
  </si>
  <si>
    <t>Waldemar Sadowski</t>
  </si>
  <si>
    <t>Anna Sikora
Janusz Głowiak</t>
  </si>
  <si>
    <t>Cieszyn
Katowice</t>
  </si>
  <si>
    <t>Marcin Krasuski
Jan Cegiełka</t>
  </si>
  <si>
    <t>Kazimierz Makieła 
Mariusz Siwiec</t>
  </si>
  <si>
    <t>Anna Dłużewska
Tomasz Sznajderski</t>
  </si>
  <si>
    <t>Piotr Wieczorek
Dariusz Zając</t>
  </si>
  <si>
    <t>Roman Trocha
Marek Pacek</t>
  </si>
  <si>
    <t>Bartosz Pieńkowski
Andrzej Szczors</t>
  </si>
  <si>
    <t>Stanisław Malinowski
Krzysztof Kula</t>
  </si>
  <si>
    <t>Przemysław Antoniak
Tomasz Dombi</t>
  </si>
  <si>
    <t>Tomasz Bilnicki
Łukasz Szatanek</t>
  </si>
  <si>
    <t>Katowice
Ruda Śląska</t>
  </si>
  <si>
    <t>Adam Skoczyński
Zbigniew Tarnowski</t>
  </si>
  <si>
    <t>Janusz Cegliński</t>
  </si>
  <si>
    <t>Pielgrzym Warszawa</t>
  </si>
  <si>
    <t>Bartosz Tyczyński
Ireneusz Szyndlarz</t>
  </si>
  <si>
    <t>Warszawa
Radzyń Podlaski</t>
  </si>
  <si>
    <t>Katarzyna Gorgol
Marek Gorgol</t>
  </si>
  <si>
    <t xml:space="preserve">Lublin </t>
  </si>
  <si>
    <t>Dariusz Popławski
Damian Wójcik</t>
  </si>
  <si>
    <t>Waldemar Fijor
Andrzej Wysocki</t>
  </si>
  <si>
    <t>Jakub Kaczyński
Piotr Kaczyński</t>
  </si>
  <si>
    <t>Bogusław Ciastek</t>
  </si>
  <si>
    <t>Skróty Radom</t>
  </si>
  <si>
    <t xml:space="preserve">Michał Segit </t>
  </si>
  <si>
    <t>Piotr Żywicki
Magda Czapluk</t>
  </si>
  <si>
    <t>Jacek Wieszaczewski
Krzysztof Miaśkiewicz</t>
  </si>
  <si>
    <t>Wojciech Wieczorek
Marcin Bartoszewski</t>
  </si>
  <si>
    <t>Hubert Świerczyński
marcin Kaczyński</t>
  </si>
  <si>
    <t>Alicja Kurek
Olga Kurek</t>
  </si>
  <si>
    <t>Piotr Rodziński
Wojciech Joniakowski</t>
  </si>
  <si>
    <t>Mateusz Kret
Maciej Poliwka</t>
  </si>
  <si>
    <t>Paweł Blajer
Łukasz Kubiszyn</t>
  </si>
  <si>
    <t>Bartłomiej Mazan</t>
  </si>
  <si>
    <t>Ziemowit Kabuła
Bartosz Gorlewicz</t>
  </si>
  <si>
    <t>Krzysztof Ligienza
Maciej Zachara</t>
  </si>
  <si>
    <t>Dobromir Kabuła
Bartłomiej Stelmach</t>
  </si>
  <si>
    <t>min</t>
  </si>
  <si>
    <t>Zbigniew Wiliński, Aleksander Kozlowski</t>
  </si>
  <si>
    <t>Andrzej Świątek</t>
  </si>
  <si>
    <t>Sławomir Kurek</t>
  </si>
  <si>
    <t>Rafał Urbański
Arkadiusz Papke</t>
  </si>
  <si>
    <t>Damian Lewandowski
Piotr Olejnik</t>
  </si>
  <si>
    <t>Łukasz Zagórski
Radosław Krzywdziński</t>
  </si>
  <si>
    <t>Sylwia Gudyka
Marcin Michalski</t>
  </si>
  <si>
    <t>Jakub Skoczyński
Arek Skoczyński</t>
  </si>
  <si>
    <t>Kamil Kowalski</t>
  </si>
  <si>
    <t>Jan Piziak
Filip Latocha</t>
  </si>
  <si>
    <t>Joanna Aksamit
Mateusz Kłodnicki</t>
  </si>
  <si>
    <t>Anna Mitoń
Joanna Ulan</t>
  </si>
  <si>
    <t>Aleksandra Tomała
Agnieszka Urban</t>
  </si>
  <si>
    <t>Etap I-II</t>
  </si>
  <si>
    <t>Katarzyna Pustelniak
Magdalena Szczygieł</t>
  </si>
  <si>
    <t>nkl</t>
  </si>
  <si>
    <t>Krzysztof Moraczewski
Marcin Hoffmann</t>
  </si>
  <si>
    <t>Edward Fudro
Sławomir Frynas</t>
  </si>
  <si>
    <t>Dzierżoniów
Rzeszów</t>
  </si>
  <si>
    <t>Michał Hubert</t>
  </si>
  <si>
    <t>Dariusz Hajduk
Anna Rzucidło</t>
  </si>
  <si>
    <t>Piotr Przytucki
Agata Wieraszka</t>
  </si>
  <si>
    <t>Katarzyna Sikora
Tadeusz Bilnicki</t>
  </si>
  <si>
    <t>Marek Lisiecki</t>
  </si>
  <si>
    <t>Urszula Herman-Iżycka
Jakub Żytka</t>
  </si>
  <si>
    <t>min noc</t>
  </si>
  <si>
    <t>SKARMAT Toruń</t>
  </si>
  <si>
    <t>PLESSINO Pszczyna</t>
  </si>
  <si>
    <t>SP 20 im. Gutenberga Wwa</t>
  </si>
  <si>
    <t>Trzos PTTK Otwock</t>
  </si>
  <si>
    <t>LO Katolik Rzeszów</t>
  </si>
  <si>
    <t>Żółwiki, Warszawa</t>
  </si>
  <si>
    <t>Paweł Albert Kowalczyk</t>
  </si>
  <si>
    <t>Tomasz Gronau</t>
  </si>
  <si>
    <t>Warszaw</t>
  </si>
  <si>
    <t>KInO Neptun Gdańsk</t>
  </si>
  <si>
    <t>Koszalin      KTE Tramp Warszawa</t>
  </si>
  <si>
    <t>Skarmat Toruń
Grudziądz</t>
  </si>
  <si>
    <t>Police,
Inochodziec Lublin</t>
  </si>
  <si>
    <t>PTTK Strzelin Wrocław</t>
  </si>
  <si>
    <t>Knurów
Niedrzwica Duża</t>
  </si>
  <si>
    <t>Rzułf Gdańk</t>
  </si>
  <si>
    <t>Warszawa
Skróty Radom</t>
  </si>
  <si>
    <t>KInO Skróty Radom</t>
  </si>
  <si>
    <t>Warszawa
Koszalin</t>
  </si>
  <si>
    <t>OKTK Turyści Świętok. Pilawa</t>
  </si>
  <si>
    <t>Plessino Pszczyna
Egzot Częstochowa</t>
  </si>
  <si>
    <t>Malino Sopot
Gdańsk</t>
  </si>
  <si>
    <t>Skarmat Toruń
Cyrkino Gliwice</t>
  </si>
  <si>
    <t>TT Chapacz     Zielona Góra</t>
  </si>
  <si>
    <t>15 Połud. Stargard Szczeciński</t>
  </si>
  <si>
    <t>K.1 PW Warszawa</t>
  </si>
  <si>
    <t>Lublin
Skróty Radom</t>
  </si>
  <si>
    <t>Szcz. Rodło Gdańsk Neptun Gdańsk</t>
  </si>
  <si>
    <t>Sędzia Główny</t>
  </si>
  <si>
    <t>/-/ Andrzej Przychodzeń</t>
  </si>
  <si>
    <t>Rzułf Gdańsk</t>
  </si>
  <si>
    <t>Wiking Szczecin</t>
  </si>
  <si>
    <t xml:space="preserve">L. JP II Rzeszów </t>
  </si>
  <si>
    <t>L. JP II Rzeszów</t>
  </si>
  <si>
    <t>L. JP II
Rzeszów</t>
  </si>
  <si>
    <t>Filip, Bartłomiej, Mateusz Janowscy, Jolanta Janowska (op.)</t>
  </si>
  <si>
    <t>Ida Sztajnykier, Zbigniew Sztajnykier, Julia Arendt</t>
  </si>
  <si>
    <t>Grzegorz, Karolina, Zofia, Rafał Kot</t>
  </si>
  <si>
    <t>Agata Wrzosek, Zbigniew Wrzosek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</si>
</sst>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4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4"/>
      <color indexed="8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4" fillId="0" borderId="5" xfId="0" applyNumberFormat="1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>
      <alignment/>
    </xf>
    <xf numFmtId="1" fontId="10" fillId="0" borderId="25" xfId="0" applyNumberFormat="1" applyFont="1" applyBorder="1" applyAlignment="1" applyProtection="1">
      <alignment horizontal="center" vertical="center"/>
      <protection/>
    </xf>
    <xf numFmtId="1" fontId="10" fillId="0" borderId="26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4" fillId="0" borderId="21" xfId="0" applyNumberFormat="1" applyFont="1" applyBorder="1" applyAlignment="1" applyProtection="1">
      <alignment horizontal="center" vertical="center"/>
      <protection/>
    </xf>
    <xf numFmtId="180" fontId="14" fillId="0" borderId="36" xfId="0" applyNumberFormat="1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6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0" fillId="0" borderId="37" xfId="0" applyBorder="1" applyAlignment="1">
      <alignment/>
    </xf>
    <xf numFmtId="0" fontId="11" fillId="0" borderId="5" xfId="0" applyFont="1" applyFill="1" applyBorder="1" applyAlignment="1" applyProtection="1">
      <alignment horizontal="center"/>
      <protection/>
    </xf>
    <xf numFmtId="0" fontId="22" fillId="0" borderId="5" xfId="0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23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8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 topLeftCell="A1">
      <pane xSplit="3" ySplit="5" topLeftCell="D3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E49" sqref="E49"/>
    </sheetView>
  </sheetViews>
  <sheetFormatPr defaultColWidth="4.625" defaultRowHeight="12.75"/>
  <cols>
    <col min="1" max="1" width="4.625" style="59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6" width="4.625" style="0" hidden="1" customWidth="1"/>
    <col min="17" max="19" width="10.625" style="0" hidden="1" customWidth="1"/>
  </cols>
  <sheetData>
    <row r="1" spans="1:14" ht="27" thickBot="1">
      <c r="A1" s="113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2.75">
      <c r="A2" s="106" t="s">
        <v>22</v>
      </c>
      <c r="B2" s="107"/>
      <c r="C2" s="107"/>
      <c r="D2" s="31" t="s">
        <v>0</v>
      </c>
      <c r="E2" s="32"/>
      <c r="F2" s="39"/>
      <c r="G2" s="38" t="s">
        <v>1</v>
      </c>
      <c r="H2" s="39"/>
      <c r="I2" s="32"/>
      <c r="J2" s="39"/>
      <c r="K2" s="31" t="s">
        <v>2</v>
      </c>
      <c r="L2" s="32"/>
      <c r="M2" s="39"/>
      <c r="N2" s="78"/>
    </row>
    <row r="3" spans="1:14" ht="12.75" customHeight="1">
      <c r="A3" s="108"/>
      <c r="B3" s="109"/>
      <c r="C3" s="110"/>
      <c r="D3" s="24" t="s">
        <v>4</v>
      </c>
      <c r="E3" s="25">
        <f>6*90+3*60</f>
        <v>720</v>
      </c>
      <c r="F3" s="74"/>
      <c r="G3" s="24" t="s">
        <v>4</v>
      </c>
      <c r="H3" s="26">
        <f>16*90</f>
        <v>1440</v>
      </c>
      <c r="I3" s="27"/>
      <c r="J3" s="77"/>
      <c r="K3" s="24" t="s">
        <v>4</v>
      </c>
      <c r="L3" s="26">
        <f>13*90</f>
        <v>1170</v>
      </c>
      <c r="M3" s="29"/>
      <c r="N3" s="79" t="s">
        <v>5</v>
      </c>
    </row>
    <row r="4" spans="1:14" ht="12.75" customHeight="1">
      <c r="A4" s="111"/>
      <c r="B4" s="112"/>
      <c r="C4" s="112"/>
      <c r="D4" s="24" t="s">
        <v>7</v>
      </c>
      <c r="E4" s="26">
        <f>MIN(D6:D47)</f>
        <v>31</v>
      </c>
      <c r="F4" s="29" t="s">
        <v>8</v>
      </c>
      <c r="G4" s="24" t="s">
        <v>7</v>
      </c>
      <c r="H4" s="26">
        <f>MIN(G6:G47)</f>
        <v>0</v>
      </c>
      <c r="I4" s="28" t="s">
        <v>8</v>
      </c>
      <c r="J4" s="29" t="s">
        <v>8</v>
      </c>
      <c r="K4" s="24" t="s">
        <v>7</v>
      </c>
      <c r="L4" s="26">
        <f>MIN(K6:K47)</f>
        <v>0</v>
      </c>
      <c r="M4" s="29" t="s">
        <v>8</v>
      </c>
      <c r="N4" s="74"/>
    </row>
    <row r="5" spans="1:19" ht="13.5" thickBot="1">
      <c r="A5" s="71" t="s">
        <v>9</v>
      </c>
      <c r="B5" s="30" t="s">
        <v>10</v>
      </c>
      <c r="C5" s="69" t="s">
        <v>21</v>
      </c>
      <c r="D5" s="65" t="s">
        <v>11</v>
      </c>
      <c r="E5" s="30" t="s">
        <v>3</v>
      </c>
      <c r="F5" s="61" t="s">
        <v>12</v>
      </c>
      <c r="G5" s="65" t="s">
        <v>11</v>
      </c>
      <c r="H5" s="30" t="s">
        <v>3</v>
      </c>
      <c r="I5" s="66" t="s">
        <v>13</v>
      </c>
      <c r="J5" s="49" t="s">
        <v>14</v>
      </c>
      <c r="K5" s="65" t="s">
        <v>11</v>
      </c>
      <c r="L5" s="30" t="s">
        <v>3</v>
      </c>
      <c r="M5" s="49" t="s">
        <v>6</v>
      </c>
      <c r="N5" s="49" t="s">
        <v>15</v>
      </c>
      <c r="O5" s="62" t="s">
        <v>29</v>
      </c>
      <c r="P5" s="90" t="s">
        <v>80</v>
      </c>
      <c r="Q5" s="44" t="s">
        <v>106</v>
      </c>
      <c r="R5" s="44"/>
      <c r="S5" s="44"/>
    </row>
    <row r="6" spans="1:19" ht="25.5">
      <c r="A6" s="63">
        <v>1</v>
      </c>
      <c r="B6" s="92" t="s">
        <v>64</v>
      </c>
      <c r="C6" s="93" t="s">
        <v>116</v>
      </c>
      <c r="D6" s="36">
        <v>31</v>
      </c>
      <c r="E6" s="51">
        <f aca="true" t="shared" si="0" ref="E6:E47">IF(D6="abs",0,IF(D6&lt;(E$3+E$4),(E$3+E$4-D6)/E$3*1000,1))</f>
        <v>1000</v>
      </c>
      <c r="F6" s="75">
        <v>1</v>
      </c>
      <c r="G6" s="36">
        <v>0</v>
      </c>
      <c r="H6" s="51">
        <f aca="true" t="shared" si="1" ref="H6:H44">IF(G6="abs",0,IF(G6&lt;(H$3+H$4),(H$3+H$4-G6)/H$3*1000,1))</f>
        <v>1000</v>
      </c>
      <c r="I6" s="73">
        <v>1</v>
      </c>
      <c r="J6" s="75">
        <v>1</v>
      </c>
      <c r="K6" s="36">
        <v>25</v>
      </c>
      <c r="L6" s="51">
        <f aca="true" t="shared" si="2" ref="L6:L47">IF(K6="abs",0,IF(K6&lt;(L$3+L$4),(L$3+L$4-K6)/L$3*1000,1))</f>
        <v>978.6324786324786</v>
      </c>
      <c r="M6" s="75">
        <v>4</v>
      </c>
      <c r="N6" s="80">
        <f aca="true" t="shared" si="3" ref="N6:N46">L6+E6+H6</f>
        <v>2978.6324786324785</v>
      </c>
      <c r="O6" s="89">
        <f aca="true" ca="1" t="shared" si="4" ref="O6:O45">RAND()</f>
        <v>0.5166754361728554</v>
      </c>
      <c r="P6" s="101">
        <v>48</v>
      </c>
      <c r="Q6" s="91">
        <v>33</v>
      </c>
      <c r="R6" s="44"/>
      <c r="S6" s="44"/>
    </row>
    <row r="7" spans="1:19" ht="25.5">
      <c r="A7" s="63">
        <f>A6+1</f>
        <v>2</v>
      </c>
      <c r="B7" s="92" t="s">
        <v>78</v>
      </c>
      <c r="C7" s="93" t="s">
        <v>99</v>
      </c>
      <c r="D7" s="37">
        <v>77</v>
      </c>
      <c r="E7" s="52">
        <f t="shared" si="0"/>
        <v>936.1111111111111</v>
      </c>
      <c r="F7" s="76">
        <v>11</v>
      </c>
      <c r="G7" s="37">
        <v>25</v>
      </c>
      <c r="H7" s="52">
        <f t="shared" si="1"/>
        <v>982.6388888888888</v>
      </c>
      <c r="I7" s="67">
        <v>6</v>
      </c>
      <c r="J7" s="76">
        <v>5</v>
      </c>
      <c r="K7" s="37">
        <v>9</v>
      </c>
      <c r="L7" s="52">
        <f t="shared" si="2"/>
        <v>992.3076923076924</v>
      </c>
      <c r="M7" s="76">
        <v>2</v>
      </c>
      <c r="N7" s="81">
        <f t="shared" si="3"/>
        <v>2911.0576923076924</v>
      </c>
      <c r="O7" s="89">
        <f ca="1" t="shared" si="4"/>
        <v>0.018799102080806485</v>
      </c>
      <c r="P7" s="101">
        <v>34</v>
      </c>
      <c r="Q7" s="91">
        <v>49</v>
      </c>
      <c r="R7" s="44"/>
      <c r="S7" s="44"/>
    </row>
    <row r="8" spans="1:19" ht="25.5">
      <c r="A8" s="63">
        <f aca="true" t="shared" si="5" ref="A8:A44">A7+1</f>
        <v>3</v>
      </c>
      <c r="B8" s="92" t="s">
        <v>45</v>
      </c>
      <c r="C8" s="93" t="s">
        <v>16</v>
      </c>
      <c r="D8" s="37">
        <v>41</v>
      </c>
      <c r="E8" s="52">
        <f t="shared" si="0"/>
        <v>986.1111111111112</v>
      </c>
      <c r="F8" s="76">
        <v>2</v>
      </c>
      <c r="G8" s="37">
        <v>55</v>
      </c>
      <c r="H8" s="52">
        <f t="shared" si="1"/>
        <v>961.8055555555555</v>
      </c>
      <c r="I8" s="67">
        <v>7</v>
      </c>
      <c r="J8" s="76">
        <v>2</v>
      </c>
      <c r="K8" s="37">
        <v>50</v>
      </c>
      <c r="L8" s="52">
        <f t="shared" si="2"/>
        <v>957.2649572649573</v>
      </c>
      <c r="M8" s="76">
        <v>8</v>
      </c>
      <c r="N8" s="81">
        <f t="shared" si="3"/>
        <v>2905.181623931624</v>
      </c>
      <c r="O8" s="89">
        <f ca="1" t="shared" si="4"/>
        <v>0.5261348986487193</v>
      </c>
      <c r="P8" s="101">
        <v>18</v>
      </c>
      <c r="Q8" s="91">
        <v>59</v>
      </c>
      <c r="R8" s="44"/>
      <c r="S8" s="44"/>
    </row>
    <row r="9" spans="1:19" ht="25.5">
      <c r="A9" s="63">
        <f t="shared" si="5"/>
        <v>4</v>
      </c>
      <c r="B9" s="92" t="s">
        <v>51</v>
      </c>
      <c r="C9" s="93" t="s">
        <v>128</v>
      </c>
      <c r="D9" s="37">
        <v>50</v>
      </c>
      <c r="E9" s="52">
        <f t="shared" si="0"/>
        <v>973.6111111111111</v>
      </c>
      <c r="F9" s="76">
        <v>3</v>
      </c>
      <c r="G9" s="37">
        <v>68</v>
      </c>
      <c r="H9" s="52">
        <f t="shared" si="1"/>
        <v>952.7777777777777</v>
      </c>
      <c r="I9" s="67">
        <v>10</v>
      </c>
      <c r="J9" s="76">
        <v>4</v>
      </c>
      <c r="K9" s="37">
        <v>35</v>
      </c>
      <c r="L9" s="52">
        <f t="shared" si="2"/>
        <v>970.0854700854701</v>
      </c>
      <c r="M9" s="76">
        <v>7</v>
      </c>
      <c r="N9" s="81">
        <f t="shared" si="3"/>
        <v>2896.474358974359</v>
      </c>
      <c r="O9" s="89">
        <f ca="1" t="shared" si="4"/>
        <v>0.8573054447087902</v>
      </c>
      <c r="P9" s="101">
        <v>28</v>
      </c>
      <c r="Q9" s="91">
        <v>55</v>
      </c>
      <c r="R9" s="44"/>
      <c r="S9" s="44"/>
    </row>
    <row r="10" spans="1:19" ht="25.5">
      <c r="A10" s="63">
        <f t="shared" si="5"/>
        <v>5</v>
      </c>
      <c r="B10" s="92" t="s">
        <v>33</v>
      </c>
      <c r="C10" s="93" t="s">
        <v>34</v>
      </c>
      <c r="D10" s="37">
        <v>90</v>
      </c>
      <c r="E10" s="52">
        <f t="shared" si="0"/>
        <v>918.0555555555555</v>
      </c>
      <c r="F10" s="76">
        <v>13</v>
      </c>
      <c r="G10" s="37">
        <v>0</v>
      </c>
      <c r="H10" s="52">
        <f t="shared" si="1"/>
        <v>1000</v>
      </c>
      <c r="I10" s="67">
        <v>1</v>
      </c>
      <c r="J10" s="76">
        <v>6</v>
      </c>
      <c r="K10" s="37">
        <v>68</v>
      </c>
      <c r="L10" s="52">
        <f t="shared" si="2"/>
        <v>941.8803418803419</v>
      </c>
      <c r="M10" s="76">
        <v>12</v>
      </c>
      <c r="N10" s="81">
        <f t="shared" si="3"/>
        <v>2859.9358974358975</v>
      </c>
      <c r="O10" s="89">
        <f ca="1" t="shared" si="4"/>
        <v>0.4043579360210634</v>
      </c>
      <c r="P10" s="101">
        <v>60</v>
      </c>
      <c r="Q10" s="91">
        <v>31</v>
      </c>
      <c r="R10" s="44"/>
      <c r="S10" s="44"/>
    </row>
    <row r="11" spans="1:19" ht="38.25">
      <c r="A11" s="63">
        <f t="shared" si="5"/>
        <v>6</v>
      </c>
      <c r="B11" s="92" t="s">
        <v>68</v>
      </c>
      <c r="C11" s="93" t="s">
        <v>134</v>
      </c>
      <c r="D11" s="37">
        <v>100</v>
      </c>
      <c r="E11" s="52">
        <f t="shared" si="0"/>
        <v>904.1666666666666</v>
      </c>
      <c r="F11" s="76">
        <v>17</v>
      </c>
      <c r="G11" s="37">
        <v>10</v>
      </c>
      <c r="H11" s="52">
        <f t="shared" si="1"/>
        <v>993.0555555555555</v>
      </c>
      <c r="I11" s="67">
        <v>3</v>
      </c>
      <c r="J11" s="76">
        <v>7</v>
      </c>
      <c r="K11" s="37">
        <v>74</v>
      </c>
      <c r="L11" s="52">
        <f t="shared" si="2"/>
        <v>936.7521367521367</v>
      </c>
      <c r="M11" s="76">
        <v>13</v>
      </c>
      <c r="N11" s="81">
        <f t="shared" si="3"/>
        <v>2833.974358974359</v>
      </c>
      <c r="O11" s="89">
        <f ca="1" t="shared" si="4"/>
        <v>0.029316677928745705</v>
      </c>
      <c r="P11" s="101">
        <v>72</v>
      </c>
      <c r="Q11" s="91">
        <v>11</v>
      </c>
      <c r="R11" s="44"/>
      <c r="S11" s="44"/>
    </row>
    <row r="12" spans="1:19" ht="25.5">
      <c r="A12" s="63">
        <f t="shared" si="5"/>
        <v>7</v>
      </c>
      <c r="B12" s="92" t="s">
        <v>97</v>
      </c>
      <c r="C12" s="93" t="s">
        <v>25</v>
      </c>
      <c r="D12" s="37">
        <v>76</v>
      </c>
      <c r="E12" s="52">
        <f t="shared" si="0"/>
        <v>937.5</v>
      </c>
      <c r="F12" s="76">
        <v>10</v>
      </c>
      <c r="G12" s="37">
        <v>12</v>
      </c>
      <c r="H12" s="52">
        <f t="shared" si="1"/>
        <v>991.6666666666667</v>
      </c>
      <c r="I12" s="67">
        <v>4</v>
      </c>
      <c r="J12" s="76">
        <v>3</v>
      </c>
      <c r="K12" s="37">
        <v>112</v>
      </c>
      <c r="L12" s="52">
        <f t="shared" si="2"/>
        <v>904.2735042735043</v>
      </c>
      <c r="M12" s="76">
        <v>23</v>
      </c>
      <c r="N12" s="81">
        <f t="shared" si="3"/>
        <v>2833.440170940171</v>
      </c>
      <c r="O12" s="89">
        <f ca="1" t="shared" si="4"/>
        <v>0.5124024367616522</v>
      </c>
      <c r="P12" s="101">
        <v>74</v>
      </c>
      <c r="Q12" s="91">
        <v>13</v>
      </c>
      <c r="R12" s="44"/>
      <c r="S12" s="44"/>
    </row>
    <row r="13" spans="1:19" ht="25.5">
      <c r="A13" s="63">
        <f t="shared" si="5"/>
        <v>8</v>
      </c>
      <c r="B13" s="92" t="s">
        <v>49</v>
      </c>
      <c r="C13" s="93" t="s">
        <v>27</v>
      </c>
      <c r="D13" s="37">
        <v>150</v>
      </c>
      <c r="E13" s="52">
        <f t="shared" si="0"/>
        <v>834.7222222222223</v>
      </c>
      <c r="F13" s="76">
        <v>22</v>
      </c>
      <c r="G13" s="37">
        <v>15</v>
      </c>
      <c r="H13" s="52">
        <f t="shared" si="1"/>
        <v>989.5833333333334</v>
      </c>
      <c r="I13" s="67">
        <v>5</v>
      </c>
      <c r="J13" s="76">
        <v>11</v>
      </c>
      <c r="K13" s="37">
        <v>0</v>
      </c>
      <c r="L13" s="52">
        <f t="shared" si="2"/>
        <v>1000</v>
      </c>
      <c r="M13" s="76">
        <v>1</v>
      </c>
      <c r="N13" s="81">
        <f>L13+E13+H13</f>
        <v>2824.3055555555557</v>
      </c>
      <c r="O13" s="89">
        <f ca="1" t="shared" si="4"/>
        <v>0.3855216183859014</v>
      </c>
      <c r="P13" s="101">
        <v>80</v>
      </c>
      <c r="Q13" s="91">
        <v>5</v>
      </c>
      <c r="R13" s="44"/>
      <c r="S13" s="44"/>
    </row>
    <row r="14" spans="1:19" ht="25.5">
      <c r="A14" s="63">
        <f t="shared" si="5"/>
        <v>9</v>
      </c>
      <c r="B14" s="92" t="s">
        <v>52</v>
      </c>
      <c r="C14" s="93" t="s">
        <v>117</v>
      </c>
      <c r="D14" s="37">
        <v>65</v>
      </c>
      <c r="E14" s="52">
        <f t="shared" si="0"/>
        <v>952.7777777777777</v>
      </c>
      <c r="F14" s="76">
        <v>8</v>
      </c>
      <c r="G14" s="37">
        <v>139</v>
      </c>
      <c r="H14" s="52">
        <f t="shared" si="1"/>
        <v>903.4722222222223</v>
      </c>
      <c r="I14" s="67">
        <v>12</v>
      </c>
      <c r="J14" s="76">
        <v>9</v>
      </c>
      <c r="K14" s="37">
        <v>88</v>
      </c>
      <c r="L14" s="52">
        <f t="shared" si="2"/>
        <v>924.7863247863248</v>
      </c>
      <c r="M14" s="76">
        <v>16</v>
      </c>
      <c r="N14" s="81">
        <f t="shared" si="3"/>
        <v>2781.0363247863247</v>
      </c>
      <c r="O14" s="89">
        <f ca="1" t="shared" si="4"/>
        <v>0.6040072764581139</v>
      </c>
      <c r="P14" s="101">
        <v>4</v>
      </c>
      <c r="Q14" s="91">
        <v>77</v>
      </c>
      <c r="R14" s="44"/>
      <c r="S14" s="44"/>
    </row>
    <row r="15" spans="1:19" ht="25.5">
      <c r="A15" s="63">
        <f t="shared" si="5"/>
        <v>10</v>
      </c>
      <c r="B15" s="92" t="s">
        <v>55</v>
      </c>
      <c r="C15" s="93" t="s">
        <v>127</v>
      </c>
      <c r="D15" s="37">
        <v>50</v>
      </c>
      <c r="E15" s="52">
        <f t="shared" si="0"/>
        <v>973.6111111111111</v>
      </c>
      <c r="F15" s="76">
        <v>3</v>
      </c>
      <c r="G15" s="37">
        <v>159</v>
      </c>
      <c r="H15" s="52">
        <f t="shared" si="1"/>
        <v>889.5833333333333</v>
      </c>
      <c r="I15" s="67">
        <v>15</v>
      </c>
      <c r="J15" s="76">
        <v>8</v>
      </c>
      <c r="K15" s="37">
        <v>101</v>
      </c>
      <c r="L15" s="52">
        <f t="shared" si="2"/>
        <v>913.6752136752136</v>
      </c>
      <c r="M15" s="76">
        <v>20</v>
      </c>
      <c r="N15" s="81">
        <f t="shared" si="3"/>
        <v>2776.869658119658</v>
      </c>
      <c r="O15" s="89">
        <f ca="1" t="shared" si="4"/>
        <v>0.8248158294854124</v>
      </c>
      <c r="P15" s="101">
        <v>36</v>
      </c>
      <c r="Q15" s="91">
        <v>47</v>
      </c>
      <c r="R15" s="44"/>
      <c r="S15" s="44"/>
    </row>
    <row r="16" spans="1:19" ht="25.5">
      <c r="A16" s="63">
        <f t="shared" si="5"/>
        <v>11</v>
      </c>
      <c r="B16" s="92" t="s">
        <v>70</v>
      </c>
      <c r="C16" s="93" t="s">
        <v>131</v>
      </c>
      <c r="D16" s="37">
        <v>155</v>
      </c>
      <c r="E16" s="52">
        <f t="shared" si="0"/>
        <v>827.7777777777777</v>
      </c>
      <c r="F16" s="76">
        <v>23</v>
      </c>
      <c r="G16" s="37">
        <v>78</v>
      </c>
      <c r="H16" s="52">
        <f t="shared" si="1"/>
        <v>945.8333333333333</v>
      </c>
      <c r="I16" s="67">
        <v>11</v>
      </c>
      <c r="J16" s="76">
        <v>14</v>
      </c>
      <c r="K16" s="37">
        <v>25</v>
      </c>
      <c r="L16" s="52">
        <f t="shared" si="2"/>
        <v>978.6324786324786</v>
      </c>
      <c r="M16" s="76">
        <v>4</v>
      </c>
      <c r="N16" s="81">
        <f>L16+E16+H16</f>
        <v>2752.24358974359</v>
      </c>
      <c r="O16" s="89">
        <f ca="1" t="shared" si="4"/>
        <v>0.28187339391220956</v>
      </c>
      <c r="P16" s="101">
        <v>52</v>
      </c>
      <c r="Q16" s="91">
        <v>23</v>
      </c>
      <c r="R16" s="44"/>
      <c r="S16" s="44"/>
    </row>
    <row r="17" spans="1:19" ht="25.5">
      <c r="A17" s="63">
        <f t="shared" si="5"/>
        <v>12</v>
      </c>
      <c r="B17" s="92" t="s">
        <v>28</v>
      </c>
      <c r="C17" s="93" t="s">
        <v>30</v>
      </c>
      <c r="D17" s="37">
        <v>190</v>
      </c>
      <c r="E17" s="52">
        <f t="shared" si="0"/>
        <v>779.1666666666666</v>
      </c>
      <c r="F17" s="76">
        <v>30</v>
      </c>
      <c r="G17" s="37">
        <v>62</v>
      </c>
      <c r="H17" s="52">
        <f t="shared" si="1"/>
        <v>956.9444444444445</v>
      </c>
      <c r="I17" s="67">
        <v>8</v>
      </c>
      <c r="J17" s="76">
        <v>17</v>
      </c>
      <c r="K17" s="37">
        <v>13</v>
      </c>
      <c r="L17" s="52">
        <f t="shared" si="2"/>
        <v>988.8888888888889</v>
      </c>
      <c r="M17" s="76">
        <v>3</v>
      </c>
      <c r="N17" s="81">
        <f t="shared" si="3"/>
        <v>2725</v>
      </c>
      <c r="O17" s="89">
        <f ca="1" t="shared" si="4"/>
        <v>0.3070182879125991</v>
      </c>
      <c r="P17" s="101">
        <v>20</v>
      </c>
      <c r="Q17" s="91">
        <v>71</v>
      </c>
      <c r="R17" s="44"/>
      <c r="S17" s="44"/>
    </row>
    <row r="18" spans="1:19" ht="25.5">
      <c r="A18" s="63">
        <f t="shared" si="5"/>
        <v>13</v>
      </c>
      <c r="B18" s="92" t="s">
        <v>56</v>
      </c>
      <c r="C18" s="93" t="s">
        <v>57</v>
      </c>
      <c r="D18" s="37">
        <v>120</v>
      </c>
      <c r="E18" s="52">
        <f t="shared" si="0"/>
        <v>876.3888888888889</v>
      </c>
      <c r="F18" s="76">
        <v>20</v>
      </c>
      <c r="G18" s="37">
        <v>159</v>
      </c>
      <c r="H18" s="52">
        <f t="shared" si="1"/>
        <v>889.5833333333333</v>
      </c>
      <c r="I18" s="67">
        <v>15</v>
      </c>
      <c r="J18" s="76">
        <v>15</v>
      </c>
      <c r="K18" s="37">
        <v>50</v>
      </c>
      <c r="L18" s="52">
        <f t="shared" si="2"/>
        <v>957.2649572649573</v>
      </c>
      <c r="M18" s="76">
        <v>8</v>
      </c>
      <c r="N18" s="81">
        <f t="shared" si="3"/>
        <v>2723.2371794871797</v>
      </c>
      <c r="O18" s="89">
        <f ca="1" t="shared" si="4"/>
        <v>0.8373030768355623</v>
      </c>
      <c r="P18" s="101">
        <v>42</v>
      </c>
      <c r="Q18" s="91">
        <v>43</v>
      </c>
      <c r="R18" s="44"/>
      <c r="S18" s="44"/>
    </row>
    <row r="19" spans="1:19" ht="25.5">
      <c r="A19" s="63">
        <f t="shared" si="5"/>
        <v>14</v>
      </c>
      <c r="B19" s="92" t="s">
        <v>46</v>
      </c>
      <c r="C19" s="93" t="s">
        <v>16</v>
      </c>
      <c r="D19" s="37">
        <v>72</v>
      </c>
      <c r="E19" s="52">
        <f t="shared" si="0"/>
        <v>943.0555555555555</v>
      </c>
      <c r="F19" s="76">
        <v>9</v>
      </c>
      <c r="G19" s="37">
        <v>205</v>
      </c>
      <c r="H19" s="52">
        <f t="shared" si="1"/>
        <v>857.6388888888888</v>
      </c>
      <c r="I19" s="67">
        <v>18</v>
      </c>
      <c r="J19" s="76">
        <v>12</v>
      </c>
      <c r="K19" s="37">
        <v>91</v>
      </c>
      <c r="L19" s="52">
        <f t="shared" si="2"/>
        <v>922.2222222222223</v>
      </c>
      <c r="M19" s="76">
        <v>17</v>
      </c>
      <c r="N19" s="81">
        <f t="shared" si="3"/>
        <v>2722.9166666666665</v>
      </c>
      <c r="O19" s="89">
        <f ca="1" t="shared" si="4"/>
        <v>0.6343568547629805</v>
      </c>
      <c r="P19" s="101">
        <v>10</v>
      </c>
      <c r="Q19" s="91">
        <v>67</v>
      </c>
      <c r="R19" s="44"/>
      <c r="S19" s="44"/>
    </row>
    <row r="20" spans="1:19" ht="25.5">
      <c r="A20" s="63">
        <f t="shared" si="5"/>
        <v>15</v>
      </c>
      <c r="B20" s="92" t="s">
        <v>36</v>
      </c>
      <c r="C20" s="93" t="s">
        <v>16</v>
      </c>
      <c r="D20" s="37">
        <v>95</v>
      </c>
      <c r="E20" s="52">
        <f t="shared" si="0"/>
        <v>911.1111111111111</v>
      </c>
      <c r="F20" s="76">
        <v>15</v>
      </c>
      <c r="G20" s="37">
        <v>212</v>
      </c>
      <c r="H20" s="52">
        <f t="shared" si="1"/>
        <v>852.7777777777777</v>
      </c>
      <c r="I20" s="67">
        <v>21</v>
      </c>
      <c r="J20" s="76">
        <v>16</v>
      </c>
      <c r="K20" s="37">
        <v>64</v>
      </c>
      <c r="L20" s="52">
        <f t="shared" si="2"/>
        <v>945.2991452991453</v>
      </c>
      <c r="M20" s="76">
        <v>11</v>
      </c>
      <c r="N20" s="81">
        <f t="shared" si="3"/>
        <v>2709.188034188034</v>
      </c>
      <c r="O20" s="89">
        <f ca="1" t="shared" si="4"/>
        <v>0.9763312591301121</v>
      </c>
      <c r="P20" s="101">
        <v>46</v>
      </c>
      <c r="Q20" s="91">
        <v>39</v>
      </c>
      <c r="R20" s="44"/>
      <c r="S20" s="44"/>
    </row>
    <row r="21" spans="1:19" ht="25.5">
      <c r="A21" s="63">
        <f t="shared" si="5"/>
        <v>16</v>
      </c>
      <c r="B21" s="92" t="s">
        <v>62</v>
      </c>
      <c r="C21" s="93" t="s">
        <v>118</v>
      </c>
      <c r="D21" s="37">
        <v>159</v>
      </c>
      <c r="E21" s="52">
        <f t="shared" si="0"/>
        <v>822.2222222222222</v>
      </c>
      <c r="F21" s="76">
        <v>26</v>
      </c>
      <c r="G21" s="37">
        <v>65</v>
      </c>
      <c r="H21" s="52">
        <f t="shared" si="1"/>
        <v>954.8611111111112</v>
      </c>
      <c r="I21" s="67">
        <v>9</v>
      </c>
      <c r="J21" s="76">
        <v>13</v>
      </c>
      <c r="K21" s="37">
        <v>82</v>
      </c>
      <c r="L21" s="52">
        <f t="shared" si="2"/>
        <v>929.9145299145299</v>
      </c>
      <c r="M21" s="76">
        <v>14</v>
      </c>
      <c r="N21" s="81">
        <f t="shared" si="3"/>
        <v>2706.9978632478633</v>
      </c>
      <c r="O21" s="89">
        <f ca="1" t="shared" si="4"/>
        <v>0.7454184805545341</v>
      </c>
      <c r="P21" s="101">
        <v>56</v>
      </c>
      <c r="Q21" s="91">
        <v>15</v>
      </c>
      <c r="R21" s="44"/>
      <c r="S21" s="44"/>
    </row>
    <row r="22" spans="1:19" ht="25.5">
      <c r="A22" s="63">
        <f t="shared" si="5"/>
        <v>17</v>
      </c>
      <c r="B22" s="92" t="s">
        <v>63</v>
      </c>
      <c r="C22" s="93" t="s">
        <v>129</v>
      </c>
      <c r="D22" s="37">
        <v>51</v>
      </c>
      <c r="E22" s="52">
        <f t="shared" si="0"/>
        <v>972.2222222222222</v>
      </c>
      <c r="F22" s="76">
        <v>6</v>
      </c>
      <c r="G22" s="37">
        <v>210</v>
      </c>
      <c r="H22" s="52">
        <f t="shared" si="1"/>
        <v>854.1666666666666</v>
      </c>
      <c r="I22" s="67">
        <v>20</v>
      </c>
      <c r="J22" s="76">
        <v>10</v>
      </c>
      <c r="K22" s="37">
        <v>190</v>
      </c>
      <c r="L22" s="52">
        <f t="shared" si="2"/>
        <v>837.6068376068376</v>
      </c>
      <c r="M22" s="76">
        <v>29</v>
      </c>
      <c r="N22" s="81">
        <f t="shared" si="3"/>
        <v>2663.9957264957266</v>
      </c>
      <c r="O22" s="89">
        <f ca="1" t="shared" si="4"/>
        <v>0.18193448682052527</v>
      </c>
      <c r="P22" s="101">
        <v>54</v>
      </c>
      <c r="Q22" s="91">
        <v>25</v>
      </c>
      <c r="R22" s="44"/>
      <c r="S22" s="44"/>
    </row>
    <row r="23" spans="1:19" ht="25.5">
      <c r="A23" s="63">
        <f t="shared" si="5"/>
        <v>18</v>
      </c>
      <c r="B23" s="92" t="s">
        <v>98</v>
      </c>
      <c r="C23" s="93" t="s">
        <v>119</v>
      </c>
      <c r="D23" s="37">
        <v>64</v>
      </c>
      <c r="E23" s="52">
        <f t="shared" si="0"/>
        <v>954.1666666666667</v>
      </c>
      <c r="F23" s="76">
        <v>7</v>
      </c>
      <c r="G23" s="37">
        <v>320</v>
      </c>
      <c r="H23" s="52">
        <f t="shared" si="1"/>
        <v>777.7777777777778</v>
      </c>
      <c r="I23" s="67">
        <v>24</v>
      </c>
      <c r="J23" s="76">
        <v>18</v>
      </c>
      <c r="K23" s="37">
        <v>92</v>
      </c>
      <c r="L23" s="52">
        <f t="shared" si="2"/>
        <v>921.3675213675214</v>
      </c>
      <c r="M23" s="76">
        <v>18</v>
      </c>
      <c r="N23" s="81">
        <f>L23+E23+H23</f>
        <v>2653.311965811966</v>
      </c>
      <c r="O23" s="89">
        <f ca="1" t="shared" si="4"/>
        <v>0.7360023264638456</v>
      </c>
      <c r="P23" s="101">
        <v>2</v>
      </c>
      <c r="Q23" s="91">
        <v>73</v>
      </c>
      <c r="R23" s="44"/>
      <c r="S23" s="44"/>
    </row>
    <row r="24" spans="1:19" ht="25.5">
      <c r="A24" s="63">
        <f t="shared" si="5"/>
        <v>19</v>
      </c>
      <c r="B24" s="92" t="s">
        <v>67</v>
      </c>
      <c r="C24" s="93" t="s">
        <v>132</v>
      </c>
      <c r="D24" s="37">
        <v>175</v>
      </c>
      <c r="E24" s="52">
        <f t="shared" si="0"/>
        <v>800</v>
      </c>
      <c r="F24" s="76">
        <v>27</v>
      </c>
      <c r="G24" s="37">
        <v>142</v>
      </c>
      <c r="H24" s="52">
        <f t="shared" si="1"/>
        <v>901.3888888888889</v>
      </c>
      <c r="I24" s="67">
        <v>13</v>
      </c>
      <c r="J24" s="76">
        <v>21</v>
      </c>
      <c r="K24" s="37">
        <v>83</v>
      </c>
      <c r="L24" s="52">
        <f t="shared" si="2"/>
        <v>929.0598290598291</v>
      </c>
      <c r="M24" s="76">
        <v>15</v>
      </c>
      <c r="N24" s="81">
        <f t="shared" si="3"/>
        <v>2630.448717948718</v>
      </c>
      <c r="O24" s="89">
        <f ca="1" t="shared" si="4"/>
        <v>0.07628069330858445</v>
      </c>
      <c r="P24" s="101">
        <v>62</v>
      </c>
      <c r="Q24" s="91">
        <v>17</v>
      </c>
      <c r="R24" s="44"/>
      <c r="S24" s="44"/>
    </row>
    <row r="25" spans="1:19" ht="25.5">
      <c r="A25" s="63">
        <f t="shared" si="5"/>
        <v>20</v>
      </c>
      <c r="B25" s="92" t="s">
        <v>69</v>
      </c>
      <c r="C25" s="93" t="s">
        <v>120</v>
      </c>
      <c r="D25" s="37">
        <v>155</v>
      </c>
      <c r="E25" s="52">
        <f t="shared" si="0"/>
        <v>827.7777777777777</v>
      </c>
      <c r="F25" s="76">
        <v>23</v>
      </c>
      <c r="G25" s="37">
        <v>341</v>
      </c>
      <c r="H25" s="52">
        <f t="shared" si="1"/>
        <v>763.1944444444443</v>
      </c>
      <c r="I25" s="67">
        <v>26</v>
      </c>
      <c r="J25" s="76">
        <v>27</v>
      </c>
      <c r="K25" s="37">
        <v>34</v>
      </c>
      <c r="L25" s="52">
        <f t="shared" si="2"/>
        <v>970.9401709401709</v>
      </c>
      <c r="M25" s="76">
        <v>6</v>
      </c>
      <c r="N25" s="81">
        <f t="shared" si="3"/>
        <v>2561.912393162393</v>
      </c>
      <c r="O25" s="89">
        <f ca="1" t="shared" si="4"/>
        <v>0.1780869261008844</v>
      </c>
      <c r="P25" s="101">
        <v>24</v>
      </c>
      <c r="Q25" s="91">
        <v>65</v>
      </c>
      <c r="R25" s="44"/>
      <c r="S25" s="44"/>
    </row>
    <row r="26" spans="1:19" ht="25.5">
      <c r="A26" s="63">
        <f t="shared" si="5"/>
        <v>21</v>
      </c>
      <c r="B26" s="92" t="s">
        <v>101</v>
      </c>
      <c r="C26" s="93" t="s">
        <v>121</v>
      </c>
      <c r="D26" s="37">
        <v>101</v>
      </c>
      <c r="E26" s="52">
        <f t="shared" si="0"/>
        <v>902.7777777777778</v>
      </c>
      <c r="F26" s="76">
        <v>18</v>
      </c>
      <c r="G26" s="37">
        <v>398</v>
      </c>
      <c r="H26" s="52">
        <f t="shared" si="1"/>
        <v>723.6111111111111</v>
      </c>
      <c r="I26" s="67">
        <v>29</v>
      </c>
      <c r="J26" s="76">
        <v>22</v>
      </c>
      <c r="K26" s="37">
        <v>119</v>
      </c>
      <c r="L26" s="52">
        <f t="shared" si="2"/>
        <v>898.2905982905983</v>
      </c>
      <c r="M26" s="76">
        <v>25</v>
      </c>
      <c r="N26" s="81">
        <f t="shared" si="3"/>
        <v>2524.6794871794873</v>
      </c>
      <c r="O26" s="89">
        <f ca="1" t="shared" si="4"/>
        <v>0.2257764633256305</v>
      </c>
      <c r="P26" s="101">
        <v>8</v>
      </c>
      <c r="Q26" s="91">
        <v>69</v>
      </c>
      <c r="R26" s="44"/>
      <c r="S26" s="44"/>
    </row>
    <row r="27" spans="1:19" ht="25.5">
      <c r="A27" s="63">
        <f t="shared" si="5"/>
        <v>22</v>
      </c>
      <c r="B27" s="92" t="s">
        <v>35</v>
      </c>
      <c r="C27" s="93" t="s">
        <v>133</v>
      </c>
      <c r="D27" s="37">
        <v>97</v>
      </c>
      <c r="E27" s="52">
        <f t="shared" si="0"/>
        <v>908.3333333333334</v>
      </c>
      <c r="F27" s="76">
        <v>16</v>
      </c>
      <c r="G27" s="37">
        <v>410</v>
      </c>
      <c r="H27" s="52">
        <f t="shared" si="1"/>
        <v>715.2777777777778</v>
      </c>
      <c r="I27" s="67">
        <v>30</v>
      </c>
      <c r="J27" s="76">
        <v>24</v>
      </c>
      <c r="K27" s="37">
        <v>121</v>
      </c>
      <c r="L27" s="52">
        <f t="shared" si="2"/>
        <v>896.5811965811967</v>
      </c>
      <c r="M27" s="76">
        <v>26</v>
      </c>
      <c r="N27" s="81">
        <f>L27+E27+H27</f>
        <v>2520.1923076923076</v>
      </c>
      <c r="O27" s="89">
        <f ca="1" t="shared" si="4"/>
        <v>0.8117845117204388</v>
      </c>
      <c r="P27" s="101">
        <v>30</v>
      </c>
      <c r="Q27" s="91">
        <v>53</v>
      </c>
      <c r="R27" s="44"/>
      <c r="S27" s="44"/>
    </row>
    <row r="28" spans="1:19" ht="25.5">
      <c r="A28" s="63">
        <f t="shared" si="5"/>
        <v>23</v>
      </c>
      <c r="B28" s="92" t="s">
        <v>39</v>
      </c>
      <c r="C28" s="93" t="s">
        <v>122</v>
      </c>
      <c r="D28" s="37">
        <v>50</v>
      </c>
      <c r="E28" s="52">
        <f t="shared" si="0"/>
        <v>973.6111111111111</v>
      </c>
      <c r="F28" s="76">
        <v>3</v>
      </c>
      <c r="G28" s="37">
        <v>600</v>
      </c>
      <c r="H28" s="52">
        <f t="shared" si="1"/>
        <v>583.3333333333334</v>
      </c>
      <c r="I28" s="67">
        <v>32</v>
      </c>
      <c r="J28" s="76">
        <v>30</v>
      </c>
      <c r="K28" s="37">
        <v>53</v>
      </c>
      <c r="L28" s="52">
        <f t="shared" si="2"/>
        <v>954.7008547008547</v>
      </c>
      <c r="M28" s="76">
        <v>10</v>
      </c>
      <c r="N28" s="81">
        <f>L28+E28+H28</f>
        <v>2511.6452991452993</v>
      </c>
      <c r="O28" s="89">
        <f ca="1" t="shared" si="4"/>
        <v>0.03491822902390734</v>
      </c>
      <c r="P28" s="101">
        <v>26</v>
      </c>
      <c r="Q28" s="91">
        <v>61</v>
      </c>
      <c r="R28" s="44"/>
      <c r="S28" s="44"/>
    </row>
    <row r="29" spans="1:19" ht="25.5">
      <c r="A29" s="63">
        <f t="shared" si="5"/>
        <v>24</v>
      </c>
      <c r="B29" s="92" t="s">
        <v>103</v>
      </c>
      <c r="C29" s="93" t="s">
        <v>44</v>
      </c>
      <c r="D29" s="37">
        <v>183</v>
      </c>
      <c r="E29" s="52">
        <f t="shared" si="0"/>
        <v>788.8888888888889</v>
      </c>
      <c r="F29" s="76">
        <v>28</v>
      </c>
      <c r="G29" s="37">
        <v>280</v>
      </c>
      <c r="H29" s="52">
        <f t="shared" si="1"/>
        <v>805.5555555555555</v>
      </c>
      <c r="I29" s="67">
        <v>23</v>
      </c>
      <c r="J29" s="76">
        <v>25</v>
      </c>
      <c r="K29" s="37">
        <v>108</v>
      </c>
      <c r="L29" s="52">
        <f t="shared" si="2"/>
        <v>907.6923076923077</v>
      </c>
      <c r="M29" s="76">
        <v>21</v>
      </c>
      <c r="N29" s="81">
        <f>L29+E29+H29</f>
        <v>2502.1367521367524</v>
      </c>
      <c r="O29" s="89">
        <f ca="1" t="shared" si="4"/>
        <v>0.0490326436412476</v>
      </c>
      <c r="P29" s="101">
        <v>44</v>
      </c>
      <c r="Q29" s="91">
        <v>27</v>
      </c>
      <c r="R29" s="44"/>
      <c r="S29" s="44"/>
    </row>
    <row r="30" spans="1:19" ht="25.5">
      <c r="A30" s="63">
        <f t="shared" si="5"/>
        <v>25</v>
      </c>
      <c r="B30" s="92" t="s">
        <v>48</v>
      </c>
      <c r="C30" s="93" t="s">
        <v>123</v>
      </c>
      <c r="D30" s="37">
        <v>225</v>
      </c>
      <c r="E30" s="52">
        <f t="shared" si="0"/>
        <v>730.5555555555555</v>
      </c>
      <c r="F30" s="76">
        <v>33</v>
      </c>
      <c r="G30" s="37">
        <v>150</v>
      </c>
      <c r="H30" s="52">
        <f t="shared" si="1"/>
        <v>895.8333333333334</v>
      </c>
      <c r="I30" s="67">
        <v>14</v>
      </c>
      <c r="J30" s="76">
        <v>22</v>
      </c>
      <c r="K30" s="37">
        <v>160</v>
      </c>
      <c r="L30" s="52">
        <f t="shared" si="2"/>
        <v>863.2478632478633</v>
      </c>
      <c r="M30" s="76">
        <v>28</v>
      </c>
      <c r="N30" s="81">
        <f t="shared" si="3"/>
        <v>2489.6367521367524</v>
      </c>
      <c r="O30" s="89">
        <f ca="1" t="shared" si="4"/>
        <v>0.03236720474690857</v>
      </c>
      <c r="P30" s="101">
        <v>64</v>
      </c>
      <c r="Q30" s="91">
        <v>37</v>
      </c>
      <c r="R30" s="44"/>
      <c r="S30" s="44"/>
    </row>
    <row r="31" spans="1:19" ht="25.5">
      <c r="A31" s="63">
        <f t="shared" si="5"/>
        <v>26</v>
      </c>
      <c r="B31" s="92" t="s">
        <v>102</v>
      </c>
      <c r="C31" s="93" t="s">
        <v>124</v>
      </c>
      <c r="D31" s="37">
        <v>158</v>
      </c>
      <c r="E31" s="52">
        <f t="shared" si="0"/>
        <v>823.6111111111111</v>
      </c>
      <c r="F31" s="76">
        <v>25</v>
      </c>
      <c r="G31" s="37">
        <v>379</v>
      </c>
      <c r="H31" s="52">
        <f t="shared" si="1"/>
        <v>736.8055555555557</v>
      </c>
      <c r="I31" s="67">
        <v>28</v>
      </c>
      <c r="J31" s="76">
        <v>28</v>
      </c>
      <c r="K31" s="37">
        <v>139</v>
      </c>
      <c r="L31" s="52">
        <f t="shared" si="2"/>
        <v>881.1965811965812</v>
      </c>
      <c r="M31" s="76">
        <v>27</v>
      </c>
      <c r="N31" s="81">
        <f t="shared" si="3"/>
        <v>2441.613247863248</v>
      </c>
      <c r="O31" s="89">
        <f ca="1" t="shared" si="4"/>
        <v>0.30105808367183773</v>
      </c>
      <c r="P31" s="101">
        <v>22</v>
      </c>
      <c r="Q31" s="91">
        <v>57</v>
      </c>
      <c r="R31" s="44"/>
      <c r="S31" s="44"/>
    </row>
    <row r="32" spans="1:19" ht="25.5">
      <c r="A32" s="63">
        <f t="shared" si="5"/>
        <v>27</v>
      </c>
      <c r="B32" s="92" t="s">
        <v>58</v>
      </c>
      <c r="C32" s="93" t="s">
        <v>59</v>
      </c>
      <c r="D32" s="37">
        <v>185</v>
      </c>
      <c r="E32" s="52">
        <f t="shared" si="0"/>
        <v>786.1111111111111</v>
      </c>
      <c r="F32" s="76">
        <v>29</v>
      </c>
      <c r="G32" s="37">
        <v>377</v>
      </c>
      <c r="H32" s="52">
        <f t="shared" si="1"/>
        <v>738.1944444444445</v>
      </c>
      <c r="I32" s="67">
        <v>27</v>
      </c>
      <c r="J32" s="76">
        <v>31</v>
      </c>
      <c r="K32" s="37">
        <v>110</v>
      </c>
      <c r="L32" s="52">
        <f t="shared" si="2"/>
        <v>905.982905982906</v>
      </c>
      <c r="M32" s="76">
        <v>22</v>
      </c>
      <c r="N32" s="81">
        <f t="shared" si="3"/>
        <v>2430.2884615384614</v>
      </c>
      <c r="O32" s="89">
        <f ca="1" t="shared" si="4"/>
        <v>0.4542650451396373</v>
      </c>
      <c r="P32" s="101">
        <v>38</v>
      </c>
      <c r="Q32" s="91">
        <v>45</v>
      </c>
      <c r="R32" s="44"/>
      <c r="S32" s="44"/>
    </row>
    <row r="33" spans="1:19" ht="25.5">
      <c r="A33" s="63">
        <f t="shared" si="5"/>
        <v>28</v>
      </c>
      <c r="B33" s="92" t="s">
        <v>47</v>
      </c>
      <c r="C33" s="93" t="s">
        <v>125</v>
      </c>
      <c r="D33" s="37">
        <v>135</v>
      </c>
      <c r="E33" s="52">
        <f t="shared" si="0"/>
        <v>855.5555555555555</v>
      </c>
      <c r="F33" s="76">
        <v>21</v>
      </c>
      <c r="G33" s="37">
        <v>188</v>
      </c>
      <c r="H33" s="52">
        <f t="shared" si="1"/>
        <v>869.4444444444445</v>
      </c>
      <c r="I33" s="67">
        <v>17</v>
      </c>
      <c r="J33" s="76">
        <v>19</v>
      </c>
      <c r="K33" s="37">
        <v>381</v>
      </c>
      <c r="L33" s="52">
        <f t="shared" si="2"/>
        <v>674.3589743589744</v>
      </c>
      <c r="M33" s="76">
        <v>31</v>
      </c>
      <c r="N33" s="81">
        <f t="shared" si="3"/>
        <v>2399.358974358974</v>
      </c>
      <c r="O33" s="89">
        <f ca="1" t="shared" si="4"/>
        <v>0.28040818260249556</v>
      </c>
      <c r="P33" s="101">
        <v>68</v>
      </c>
      <c r="Q33" s="91">
        <v>41</v>
      </c>
      <c r="R33" s="44"/>
      <c r="S33" s="44"/>
    </row>
    <row r="34" spans="1:19" ht="25.5">
      <c r="A34" s="63">
        <f t="shared" si="5"/>
        <v>29</v>
      </c>
      <c r="B34" s="92" t="s">
        <v>60</v>
      </c>
      <c r="C34" s="93" t="s">
        <v>61</v>
      </c>
      <c r="D34" s="37">
        <v>210</v>
      </c>
      <c r="E34" s="52">
        <f t="shared" si="0"/>
        <v>751.3888888888889</v>
      </c>
      <c r="F34" s="76">
        <v>31</v>
      </c>
      <c r="G34" s="37">
        <v>415</v>
      </c>
      <c r="H34" s="52">
        <f t="shared" si="1"/>
        <v>711.8055555555555</v>
      </c>
      <c r="I34" s="67">
        <v>31</v>
      </c>
      <c r="J34" s="76">
        <v>32</v>
      </c>
      <c r="K34" s="37">
        <v>100</v>
      </c>
      <c r="L34" s="52">
        <f t="shared" si="2"/>
        <v>914.5299145299145</v>
      </c>
      <c r="M34" s="76">
        <v>19</v>
      </c>
      <c r="N34" s="81">
        <f t="shared" si="3"/>
        <v>2377.724358974359</v>
      </c>
      <c r="O34" s="89">
        <f ca="1" t="shared" si="4"/>
        <v>0.8349479972576512</v>
      </c>
      <c r="P34" s="101">
        <v>32</v>
      </c>
      <c r="Q34" s="91">
        <v>51</v>
      </c>
      <c r="R34" s="44"/>
      <c r="S34" s="44"/>
    </row>
    <row r="35" spans="1:19" ht="25.5">
      <c r="A35" s="63">
        <f t="shared" si="5"/>
        <v>30</v>
      </c>
      <c r="B35" s="92" t="s">
        <v>105</v>
      </c>
      <c r="C35" s="93" t="s">
        <v>16</v>
      </c>
      <c r="D35" s="37">
        <v>220</v>
      </c>
      <c r="E35" s="52">
        <f t="shared" si="0"/>
        <v>737.5</v>
      </c>
      <c r="F35" s="76">
        <v>32</v>
      </c>
      <c r="G35" s="37">
        <v>209</v>
      </c>
      <c r="H35" s="52">
        <f t="shared" si="1"/>
        <v>854.8611111111111</v>
      </c>
      <c r="I35" s="67">
        <v>19</v>
      </c>
      <c r="J35" s="76">
        <v>26</v>
      </c>
      <c r="K35" s="37">
        <v>420</v>
      </c>
      <c r="L35" s="52">
        <f t="shared" si="2"/>
        <v>641.0256410256411</v>
      </c>
      <c r="M35" s="76">
        <v>33</v>
      </c>
      <c r="N35" s="81">
        <f t="shared" si="3"/>
        <v>2233.386752136752</v>
      </c>
      <c r="O35" s="89">
        <f ca="1" t="shared" si="4"/>
        <v>0.034380372241760826</v>
      </c>
      <c r="P35" s="101">
        <v>6</v>
      </c>
      <c r="Q35" s="91">
        <v>63</v>
      </c>
      <c r="R35" s="44"/>
      <c r="S35" s="44"/>
    </row>
    <row r="36" spans="1:19" ht="25.5">
      <c r="A36" s="63">
        <f t="shared" si="5"/>
        <v>31</v>
      </c>
      <c r="B36" s="92" t="s">
        <v>37</v>
      </c>
      <c r="C36" s="93" t="s">
        <v>38</v>
      </c>
      <c r="D36" s="37">
        <v>235</v>
      </c>
      <c r="E36" s="52">
        <f t="shared" si="0"/>
        <v>716.6666666666666</v>
      </c>
      <c r="F36" s="76">
        <v>34</v>
      </c>
      <c r="G36" s="37">
        <v>227</v>
      </c>
      <c r="H36" s="52">
        <f t="shared" si="1"/>
        <v>842.3611111111111</v>
      </c>
      <c r="I36" s="67">
        <v>22</v>
      </c>
      <c r="J36" s="76">
        <v>29</v>
      </c>
      <c r="K36" s="37">
        <v>398</v>
      </c>
      <c r="L36" s="52">
        <f t="shared" si="2"/>
        <v>659.8290598290598</v>
      </c>
      <c r="M36" s="76">
        <v>32</v>
      </c>
      <c r="N36" s="81">
        <f t="shared" si="3"/>
        <v>2218.856837606838</v>
      </c>
      <c r="O36" s="89">
        <f ca="1" t="shared" si="4"/>
        <v>0.8984247496896789</v>
      </c>
      <c r="P36" s="101">
        <v>16</v>
      </c>
      <c r="Q36" s="91">
        <v>75</v>
      </c>
      <c r="R36" s="44"/>
      <c r="S36" s="44"/>
    </row>
    <row r="37" spans="1:19" ht="25.5">
      <c r="A37" s="63">
        <f t="shared" si="5"/>
        <v>32</v>
      </c>
      <c r="B37" s="92" t="s">
        <v>100</v>
      </c>
      <c r="C37" s="93" t="s">
        <v>16</v>
      </c>
      <c r="D37" s="37">
        <v>80</v>
      </c>
      <c r="E37" s="52">
        <f t="shared" si="0"/>
        <v>931.9444444444445</v>
      </c>
      <c r="F37" s="76">
        <v>12</v>
      </c>
      <c r="G37" s="37">
        <v>325</v>
      </c>
      <c r="H37" s="52">
        <f t="shared" si="1"/>
        <v>774.3055555555555</v>
      </c>
      <c r="I37" s="67">
        <v>25</v>
      </c>
      <c r="J37" s="76">
        <v>20</v>
      </c>
      <c r="K37" s="37">
        <v>801</v>
      </c>
      <c r="L37" s="52">
        <f t="shared" si="2"/>
        <v>315.38461538461536</v>
      </c>
      <c r="M37" s="76">
        <v>39</v>
      </c>
      <c r="N37" s="81">
        <f>L37+E37+H37</f>
        <v>2021.6346153846152</v>
      </c>
      <c r="O37" s="89">
        <f ca="1" t="shared" si="4"/>
        <v>0.3191842215240517</v>
      </c>
      <c r="P37" s="101">
        <v>70</v>
      </c>
      <c r="Q37" s="91">
        <v>7</v>
      </c>
      <c r="R37" s="44"/>
      <c r="S37" s="44"/>
    </row>
    <row r="38" spans="1:19" ht="25.5" customHeight="1">
      <c r="A38" s="63">
        <f t="shared" si="5"/>
        <v>33</v>
      </c>
      <c r="B38" s="92" t="s">
        <v>43</v>
      </c>
      <c r="C38" s="93" t="s">
        <v>44</v>
      </c>
      <c r="D38" s="37">
        <v>240</v>
      </c>
      <c r="E38" s="52">
        <f t="shared" si="0"/>
        <v>709.7222222222223</v>
      </c>
      <c r="F38" s="76">
        <v>35</v>
      </c>
      <c r="G38" s="37">
        <v>1015</v>
      </c>
      <c r="H38" s="52">
        <f t="shared" si="1"/>
        <v>295.1388888888889</v>
      </c>
      <c r="I38" s="67">
        <v>36</v>
      </c>
      <c r="J38" s="76">
        <v>36</v>
      </c>
      <c r="K38" s="37">
        <v>113</v>
      </c>
      <c r="L38" s="52">
        <f t="shared" si="2"/>
        <v>903.4188034188035</v>
      </c>
      <c r="M38" s="76">
        <v>24</v>
      </c>
      <c r="N38" s="81">
        <f t="shared" si="3"/>
        <v>1908.2799145299148</v>
      </c>
      <c r="O38" s="89">
        <f ca="1" t="shared" si="4"/>
        <v>0.08381674177190046</v>
      </c>
      <c r="P38" s="101">
        <v>50</v>
      </c>
      <c r="Q38" s="91">
        <v>29</v>
      </c>
      <c r="R38" s="44"/>
      <c r="S38" s="44"/>
    </row>
    <row r="39" spans="1:19" ht="25.5">
      <c r="A39" s="63">
        <f t="shared" si="5"/>
        <v>34</v>
      </c>
      <c r="B39" s="92" t="s">
        <v>53</v>
      </c>
      <c r="C39" s="93" t="s">
        <v>54</v>
      </c>
      <c r="D39" s="37">
        <v>90</v>
      </c>
      <c r="E39" s="52">
        <f t="shared" si="0"/>
        <v>918.0555555555555</v>
      </c>
      <c r="F39" s="76">
        <v>13</v>
      </c>
      <c r="G39" s="37">
        <v>825</v>
      </c>
      <c r="H39" s="52">
        <f t="shared" si="1"/>
        <v>427.0833333333333</v>
      </c>
      <c r="I39" s="67">
        <v>35</v>
      </c>
      <c r="J39" s="76">
        <v>33</v>
      </c>
      <c r="K39" s="37">
        <v>663</v>
      </c>
      <c r="L39" s="52">
        <f t="shared" si="2"/>
        <v>433.33333333333337</v>
      </c>
      <c r="M39" s="76">
        <v>38</v>
      </c>
      <c r="N39" s="81">
        <f>L39+E39+H39</f>
        <v>1778.4722222222222</v>
      </c>
      <c r="O39" s="89">
        <f ca="1" t="shared" si="4"/>
        <v>0.34517994215007164</v>
      </c>
      <c r="P39" s="101">
        <v>76</v>
      </c>
      <c r="Q39" s="91">
        <v>9</v>
      </c>
      <c r="R39" s="44"/>
      <c r="S39" s="44"/>
    </row>
    <row r="40" spans="1:19" ht="25.5">
      <c r="A40" s="63">
        <f t="shared" si="5"/>
        <v>35</v>
      </c>
      <c r="B40" s="92" t="s">
        <v>65</v>
      </c>
      <c r="C40" s="93" t="s">
        <v>66</v>
      </c>
      <c r="D40" s="37">
        <v>240</v>
      </c>
      <c r="E40" s="52">
        <f t="shared" si="0"/>
        <v>709.7222222222223</v>
      </c>
      <c r="F40" s="76">
        <v>35</v>
      </c>
      <c r="G40" s="37">
        <v>635</v>
      </c>
      <c r="H40" s="52">
        <f t="shared" si="1"/>
        <v>559.0277777777778</v>
      </c>
      <c r="I40" s="67">
        <v>33</v>
      </c>
      <c r="J40" s="76">
        <v>35</v>
      </c>
      <c r="K40" s="37">
        <v>575</v>
      </c>
      <c r="L40" s="52">
        <f t="shared" si="2"/>
        <v>508.54700854700855</v>
      </c>
      <c r="M40" s="76">
        <v>36</v>
      </c>
      <c r="N40" s="81">
        <f>L40+E40+H40</f>
        <v>1777.2970085470088</v>
      </c>
      <c r="O40" s="89">
        <f ca="1" t="shared" si="4"/>
        <v>0.04888155717524345</v>
      </c>
      <c r="P40" s="101">
        <v>58</v>
      </c>
      <c r="Q40" s="91">
        <v>21</v>
      </c>
      <c r="R40" s="44"/>
      <c r="S40" s="44"/>
    </row>
    <row r="41" spans="1:19" ht="25.5" customHeight="1">
      <c r="A41" s="63">
        <f t="shared" si="5"/>
        <v>36</v>
      </c>
      <c r="B41" s="92" t="s">
        <v>50</v>
      </c>
      <c r="C41" s="93" t="s">
        <v>130</v>
      </c>
      <c r="D41" s="37">
        <v>119</v>
      </c>
      <c r="E41" s="52">
        <f t="shared" si="0"/>
        <v>877.7777777777777</v>
      </c>
      <c r="F41" s="76">
        <v>19</v>
      </c>
      <c r="G41" s="37">
        <v>823</v>
      </c>
      <c r="H41" s="52">
        <f t="shared" si="1"/>
        <v>428.4722222222222</v>
      </c>
      <c r="I41" s="67">
        <v>34</v>
      </c>
      <c r="J41" s="76">
        <v>34</v>
      </c>
      <c r="K41" s="37">
        <v>1000</v>
      </c>
      <c r="L41" s="52">
        <f t="shared" si="2"/>
        <v>145.29914529914532</v>
      </c>
      <c r="M41" s="76">
        <v>41</v>
      </c>
      <c r="N41" s="81">
        <f>L41+E41+H41</f>
        <v>1451.5491452991453</v>
      </c>
      <c r="O41" s="89"/>
      <c r="P41" s="101"/>
      <c r="Q41" s="91"/>
      <c r="R41" s="44"/>
      <c r="S41" s="44"/>
    </row>
    <row r="42" spans="1:19" ht="25.5">
      <c r="A42" s="63">
        <f t="shared" si="5"/>
        <v>37</v>
      </c>
      <c r="B42" s="92" t="s">
        <v>104</v>
      </c>
      <c r="C42" s="93" t="s">
        <v>16</v>
      </c>
      <c r="D42" s="37">
        <v>298</v>
      </c>
      <c r="E42" s="52">
        <f t="shared" si="0"/>
        <v>629.1666666666666</v>
      </c>
      <c r="F42" s="76">
        <v>37</v>
      </c>
      <c r="G42" s="37">
        <v>1038</v>
      </c>
      <c r="H42" s="52">
        <f t="shared" si="1"/>
        <v>279.1666666666667</v>
      </c>
      <c r="I42" s="67">
        <v>37</v>
      </c>
      <c r="J42" s="76">
        <v>37</v>
      </c>
      <c r="K42" s="37">
        <v>633</v>
      </c>
      <c r="L42" s="52">
        <f t="shared" si="2"/>
        <v>458.97435897435895</v>
      </c>
      <c r="M42" s="76">
        <v>37</v>
      </c>
      <c r="N42" s="81">
        <f>L42+E42+H42</f>
        <v>1367.3076923076924</v>
      </c>
      <c r="O42" s="89">
        <f ca="1" t="shared" si="4"/>
        <v>0.4074629659586533</v>
      </c>
      <c r="P42" s="101">
        <v>78</v>
      </c>
      <c r="Q42" s="91">
        <v>3</v>
      </c>
      <c r="R42" s="44"/>
      <c r="S42" s="44"/>
    </row>
    <row r="43" spans="1:19" ht="25.5">
      <c r="A43" s="63">
        <f t="shared" si="5"/>
        <v>38</v>
      </c>
      <c r="B43" s="92" t="s">
        <v>113</v>
      </c>
      <c r="C43" s="93" t="s">
        <v>126</v>
      </c>
      <c r="D43" s="37" t="s">
        <v>17</v>
      </c>
      <c r="E43" s="52">
        <f t="shared" si="0"/>
        <v>0</v>
      </c>
      <c r="F43" s="76" t="s">
        <v>18</v>
      </c>
      <c r="G43" s="37" t="s">
        <v>17</v>
      </c>
      <c r="H43" s="52">
        <f t="shared" si="1"/>
        <v>0</v>
      </c>
      <c r="I43" s="67" t="s">
        <v>18</v>
      </c>
      <c r="J43" s="76" t="s">
        <v>18</v>
      </c>
      <c r="K43" s="37">
        <v>276</v>
      </c>
      <c r="L43" s="52">
        <f t="shared" si="2"/>
        <v>764.1025641025641</v>
      </c>
      <c r="M43" s="76">
        <v>30</v>
      </c>
      <c r="N43" s="81">
        <f t="shared" si="3"/>
        <v>764.1025641025641</v>
      </c>
      <c r="O43" s="89">
        <f ca="1" t="shared" si="4"/>
        <v>0.37737180410515947</v>
      </c>
      <c r="P43" s="101">
        <v>66</v>
      </c>
      <c r="Q43" s="91">
        <v>1</v>
      </c>
      <c r="R43" s="44"/>
      <c r="S43" s="44"/>
    </row>
    <row r="44" spans="1:19" ht="25.5">
      <c r="A44" s="63">
        <f t="shared" si="5"/>
        <v>39</v>
      </c>
      <c r="B44" s="92" t="s">
        <v>40</v>
      </c>
      <c r="C44" s="93" t="s">
        <v>41</v>
      </c>
      <c r="D44" s="37" t="s">
        <v>96</v>
      </c>
      <c r="E44" s="52">
        <f t="shared" si="0"/>
        <v>1</v>
      </c>
      <c r="F44" s="76" t="s">
        <v>18</v>
      </c>
      <c r="G44" s="37">
        <v>1290</v>
      </c>
      <c r="H44" s="52">
        <f t="shared" si="1"/>
        <v>104.16666666666667</v>
      </c>
      <c r="I44" s="67">
        <v>38</v>
      </c>
      <c r="J44" s="76">
        <v>38</v>
      </c>
      <c r="K44" s="37">
        <v>565</v>
      </c>
      <c r="L44" s="52">
        <f t="shared" si="2"/>
        <v>517.0940170940171</v>
      </c>
      <c r="M44" s="76">
        <v>35</v>
      </c>
      <c r="N44" s="81">
        <f t="shared" si="3"/>
        <v>622.2606837606837</v>
      </c>
      <c r="O44" s="89">
        <f ca="1" t="shared" si="4"/>
        <v>0.15471058341831956</v>
      </c>
      <c r="P44" s="101">
        <v>12</v>
      </c>
      <c r="Q44" s="91">
        <v>35</v>
      </c>
      <c r="R44" s="44"/>
      <c r="S44" s="44"/>
    </row>
    <row r="45" spans="1:19" ht="25.5">
      <c r="A45" s="72">
        <v>40</v>
      </c>
      <c r="B45" s="92" t="s">
        <v>114</v>
      </c>
      <c r="C45" s="93" t="s">
        <v>115</v>
      </c>
      <c r="D45" s="45" t="s">
        <v>17</v>
      </c>
      <c r="E45" s="52">
        <f t="shared" si="0"/>
        <v>0</v>
      </c>
      <c r="F45" s="67" t="s">
        <v>18</v>
      </c>
      <c r="G45" s="45" t="s">
        <v>17</v>
      </c>
      <c r="H45" s="52">
        <f>IF(G45="abs",0,IF(G45&lt;(H$3+H$4),(H$3+H$4-G45)/H$3*1000,1))</f>
        <v>0</v>
      </c>
      <c r="I45" s="67" t="s">
        <v>18</v>
      </c>
      <c r="J45" s="67" t="s">
        <v>18</v>
      </c>
      <c r="K45" s="45">
        <v>560</v>
      </c>
      <c r="L45" s="52">
        <f t="shared" si="2"/>
        <v>521.3675213675214</v>
      </c>
      <c r="M45" s="67">
        <v>34</v>
      </c>
      <c r="N45" s="68">
        <f>L45+E45+H45</f>
        <v>521.3675213675214</v>
      </c>
      <c r="O45" s="89">
        <f ca="1" t="shared" si="4"/>
        <v>0.41836187912694944</v>
      </c>
      <c r="P45" s="102">
        <v>14</v>
      </c>
      <c r="Q45" s="103">
        <v>19</v>
      </c>
      <c r="R45" s="104"/>
      <c r="S45" s="104"/>
    </row>
    <row r="46" spans="1:19" ht="25.5">
      <c r="A46" s="72">
        <v>41</v>
      </c>
      <c r="B46" s="92" t="s">
        <v>42</v>
      </c>
      <c r="C46" s="93" t="s">
        <v>16</v>
      </c>
      <c r="D46" s="45">
        <v>680</v>
      </c>
      <c r="E46" s="52">
        <f t="shared" si="0"/>
        <v>98.61111111111111</v>
      </c>
      <c r="F46" s="67">
        <v>38</v>
      </c>
      <c r="G46" s="45">
        <v>1495</v>
      </c>
      <c r="H46" s="52">
        <f>IF(G46="abs",0,IF(G46&lt;(H$3+H$4),(H$3+H$4-G46)/H$3*1000,1))</f>
        <v>1</v>
      </c>
      <c r="I46" s="67">
        <v>39</v>
      </c>
      <c r="J46" s="67">
        <v>39</v>
      </c>
      <c r="K46" s="45">
        <v>990</v>
      </c>
      <c r="L46" s="52">
        <f t="shared" si="2"/>
        <v>153.84615384615387</v>
      </c>
      <c r="M46" s="67">
        <v>40</v>
      </c>
      <c r="N46" s="68">
        <f t="shared" si="3"/>
        <v>253.45726495726498</v>
      </c>
      <c r="O46" s="89"/>
      <c r="P46" s="102"/>
      <c r="Q46" s="103"/>
      <c r="R46" s="104"/>
      <c r="S46" s="104"/>
    </row>
    <row r="47" spans="1:15" ht="15.75">
      <c r="A47" s="72"/>
      <c r="B47" s="92"/>
      <c r="C47" s="93"/>
      <c r="D47" s="45" t="s">
        <v>17</v>
      </c>
      <c r="E47" s="52">
        <f t="shared" si="0"/>
        <v>0</v>
      </c>
      <c r="F47" s="67" t="s">
        <v>18</v>
      </c>
      <c r="G47" s="45" t="s">
        <v>17</v>
      </c>
      <c r="H47" s="52">
        <f>IF(G47="abs",0,IF(G47&lt;(H$3+H$4),(H$3+H$4-G47)/H$3*1000,1))</f>
        <v>0</v>
      </c>
      <c r="I47" s="67" t="s">
        <v>18</v>
      </c>
      <c r="J47" s="67" t="s">
        <v>18</v>
      </c>
      <c r="K47" s="45" t="s">
        <v>17</v>
      </c>
      <c r="L47" s="52">
        <f t="shared" si="2"/>
        <v>0</v>
      </c>
      <c r="M47" s="67" t="s">
        <v>18</v>
      </c>
      <c r="N47" s="68">
        <f>L47+E47+H47</f>
        <v>0</v>
      </c>
      <c r="O47" s="44">
        <f ca="1">RAND()</f>
        <v>0.23114948397564405</v>
      </c>
    </row>
    <row r="48" ht="12">
      <c r="C48" s="94"/>
    </row>
    <row r="49" spans="2:3" ht="12.75">
      <c r="B49" s="105" t="s">
        <v>135</v>
      </c>
      <c r="C49" s="59"/>
    </row>
    <row r="50" ht="12.75">
      <c r="B50" s="105" t="s">
        <v>136</v>
      </c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pane xSplit="1" ySplit="5" topLeftCell="B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9.00390625" style="0" hidden="1" customWidth="1"/>
    <col min="16" max="16" width="0" style="0" hidden="1" customWidth="1"/>
  </cols>
  <sheetData>
    <row r="1" spans="1:14" ht="27" thickBo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16" t="s">
        <v>23</v>
      </c>
      <c r="B2" s="107"/>
      <c r="C2" s="11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08"/>
      <c r="B3" s="110"/>
      <c r="C3" s="118"/>
      <c r="D3" s="5" t="s">
        <v>4</v>
      </c>
      <c r="E3" s="16">
        <v>720</v>
      </c>
      <c r="F3" s="19"/>
      <c r="G3" s="5" t="s">
        <v>4</v>
      </c>
      <c r="H3" s="17">
        <f>12*90</f>
        <v>1080</v>
      </c>
      <c r="I3" s="13"/>
      <c r="J3" s="21"/>
      <c r="K3" s="5" t="s">
        <v>4</v>
      </c>
      <c r="L3" s="6">
        <f>12*90</f>
        <v>1080</v>
      </c>
      <c r="M3" s="22"/>
      <c r="N3" s="7" t="s">
        <v>5</v>
      </c>
    </row>
    <row r="4" spans="1:14" ht="12.75">
      <c r="A4" s="111"/>
      <c r="B4" s="112"/>
      <c r="C4" s="119"/>
      <c r="D4" s="5" t="s">
        <v>7</v>
      </c>
      <c r="E4" s="17">
        <f>MIN(D6:D15)</f>
        <v>25</v>
      </c>
      <c r="F4" s="20" t="s">
        <v>19</v>
      </c>
      <c r="G4" s="5" t="s">
        <v>7</v>
      </c>
      <c r="H4" s="17">
        <f>MIN(G6:G15)</f>
        <v>7</v>
      </c>
      <c r="I4" s="14" t="s">
        <v>19</v>
      </c>
      <c r="J4" s="22" t="s">
        <v>8</v>
      </c>
      <c r="K4" s="17" t="s">
        <v>7</v>
      </c>
      <c r="L4" s="17">
        <f>MIN(K6:K15)</f>
        <v>50</v>
      </c>
      <c r="M4" s="22" t="s">
        <v>8</v>
      </c>
      <c r="N4" s="12"/>
    </row>
    <row r="5" spans="1:14" ht="13.5" thickBot="1">
      <c r="A5" s="15" t="s">
        <v>9</v>
      </c>
      <c r="B5" s="95" t="s">
        <v>10</v>
      </c>
      <c r="C5" s="95" t="s">
        <v>21</v>
      </c>
      <c r="D5" s="65" t="s">
        <v>11</v>
      </c>
      <c r="E5" s="69" t="s">
        <v>3</v>
      </c>
      <c r="F5" s="33" t="s">
        <v>12</v>
      </c>
      <c r="G5" s="65" t="s">
        <v>11</v>
      </c>
      <c r="H5" s="69" t="s">
        <v>3</v>
      </c>
      <c r="I5" s="66" t="s">
        <v>13</v>
      </c>
      <c r="J5" s="33" t="s">
        <v>20</v>
      </c>
      <c r="K5" s="65" t="s">
        <v>11</v>
      </c>
      <c r="L5" s="30" t="s">
        <v>3</v>
      </c>
      <c r="M5" s="22" t="s">
        <v>6</v>
      </c>
      <c r="N5" s="70" t="s">
        <v>15</v>
      </c>
    </row>
    <row r="6" spans="1:16" ht="27" customHeight="1">
      <c r="A6" s="64">
        <v>1</v>
      </c>
      <c r="B6" s="96" t="s">
        <v>71</v>
      </c>
      <c r="C6" s="97" t="s">
        <v>25</v>
      </c>
      <c r="D6" s="56">
        <v>25</v>
      </c>
      <c r="E6" s="51">
        <f aca="true" t="shared" si="0" ref="E6:E14">IF(D6="abs",0,IF(D6&lt;(E$3+E$4),(E$3+E$4-D6)/E$3*1000,1))</f>
        <v>1000</v>
      </c>
      <c r="F6" s="40">
        <v>1</v>
      </c>
      <c r="G6" s="56">
        <v>7</v>
      </c>
      <c r="H6" s="51">
        <f aca="true" t="shared" si="1" ref="H6:H14">IF(G6="abs",0,IF(G6&lt;(H$3+H$4),(H$3+H$4-G6)/H$3*1000,1))</f>
        <v>1000</v>
      </c>
      <c r="I6" s="34">
        <v>1</v>
      </c>
      <c r="J6" s="40">
        <v>1</v>
      </c>
      <c r="K6" s="56">
        <v>57</v>
      </c>
      <c r="L6" s="51">
        <f aca="true" t="shared" si="2" ref="L6:L14">IF(K6="abs",0,IF(K6&lt;(L$3+L$4),(L$3+L$4-K6)/L$3*1000,1))</f>
        <v>993.5185185185185</v>
      </c>
      <c r="M6" s="40">
        <v>2</v>
      </c>
      <c r="N6" s="47">
        <f aca="true" t="shared" si="3" ref="N6:N14">L6+E6+H6</f>
        <v>2993.5185185185182</v>
      </c>
      <c r="O6" s="88">
        <v>13</v>
      </c>
      <c r="P6" s="88">
        <v>20</v>
      </c>
    </row>
    <row r="7" spans="1:16" ht="27" customHeight="1">
      <c r="A7" s="64">
        <v>2</v>
      </c>
      <c r="B7" s="96" t="s">
        <v>77</v>
      </c>
      <c r="C7" s="97" t="s">
        <v>137</v>
      </c>
      <c r="D7" s="55">
        <v>27</v>
      </c>
      <c r="E7" s="52">
        <f t="shared" si="0"/>
        <v>997.2222222222223</v>
      </c>
      <c r="F7" s="41">
        <v>4</v>
      </c>
      <c r="G7" s="55">
        <v>16</v>
      </c>
      <c r="H7" s="52">
        <f t="shared" si="1"/>
        <v>991.6666666666667</v>
      </c>
      <c r="I7" s="35">
        <v>3</v>
      </c>
      <c r="J7" s="41">
        <v>3</v>
      </c>
      <c r="K7" s="55">
        <v>50</v>
      </c>
      <c r="L7" s="52">
        <f t="shared" si="2"/>
        <v>1000</v>
      </c>
      <c r="M7" s="41">
        <v>1</v>
      </c>
      <c r="N7" s="48">
        <f t="shared" si="3"/>
        <v>2988.8888888888887</v>
      </c>
      <c r="O7" s="88">
        <v>19</v>
      </c>
      <c r="P7" s="88">
        <v>44</v>
      </c>
    </row>
    <row r="8" spans="1:16" ht="27" customHeight="1">
      <c r="A8" s="64">
        <v>3</v>
      </c>
      <c r="B8" s="96" t="s">
        <v>79</v>
      </c>
      <c r="C8" s="97" t="s">
        <v>32</v>
      </c>
      <c r="D8" s="55">
        <v>25</v>
      </c>
      <c r="E8" s="52">
        <f t="shared" si="0"/>
        <v>1000</v>
      </c>
      <c r="F8" s="41">
        <v>1</v>
      </c>
      <c r="G8" s="55">
        <v>44</v>
      </c>
      <c r="H8" s="52">
        <f t="shared" si="1"/>
        <v>965.7407407407408</v>
      </c>
      <c r="I8" s="35">
        <v>4</v>
      </c>
      <c r="J8" s="41">
        <v>4</v>
      </c>
      <c r="K8" s="55">
        <v>127</v>
      </c>
      <c r="L8" s="52">
        <f t="shared" si="2"/>
        <v>928.7037037037037</v>
      </c>
      <c r="M8" s="41">
        <v>3</v>
      </c>
      <c r="N8" s="48">
        <f>L8+E8+H8</f>
        <v>2894.4444444444443</v>
      </c>
      <c r="O8" s="88">
        <v>1</v>
      </c>
      <c r="P8" s="88">
        <v>8</v>
      </c>
    </row>
    <row r="9" spans="1:16" ht="27" customHeight="1">
      <c r="A9" s="64">
        <v>4</v>
      </c>
      <c r="B9" s="96" t="s">
        <v>76</v>
      </c>
      <c r="C9" s="97" t="s">
        <v>138</v>
      </c>
      <c r="D9" s="55">
        <v>25</v>
      </c>
      <c r="E9" s="52">
        <f t="shared" si="0"/>
        <v>1000</v>
      </c>
      <c r="F9" s="41">
        <v>1</v>
      </c>
      <c r="G9" s="55">
        <v>12</v>
      </c>
      <c r="H9" s="52">
        <f t="shared" si="1"/>
        <v>995.3703703703703</v>
      </c>
      <c r="I9" s="35">
        <v>2</v>
      </c>
      <c r="J9" s="41">
        <v>2</v>
      </c>
      <c r="K9" s="55">
        <v>260</v>
      </c>
      <c r="L9" s="52">
        <f t="shared" si="2"/>
        <v>805.5555555555555</v>
      </c>
      <c r="M9" s="41">
        <v>5</v>
      </c>
      <c r="N9" s="48">
        <f t="shared" si="3"/>
        <v>2800.925925925926</v>
      </c>
      <c r="O9" s="88">
        <v>7</v>
      </c>
      <c r="P9" s="88">
        <v>50</v>
      </c>
    </row>
    <row r="10" spans="1:16" ht="27" customHeight="1">
      <c r="A10" s="64">
        <v>5</v>
      </c>
      <c r="B10" s="96" t="s">
        <v>95</v>
      </c>
      <c r="C10" s="97" t="s">
        <v>139</v>
      </c>
      <c r="D10" s="55">
        <v>65</v>
      </c>
      <c r="E10" s="52">
        <f t="shared" si="0"/>
        <v>944.4444444444445</v>
      </c>
      <c r="F10" s="41">
        <v>6</v>
      </c>
      <c r="G10" s="55">
        <v>595</v>
      </c>
      <c r="H10" s="52">
        <f t="shared" si="1"/>
        <v>455.55555555555554</v>
      </c>
      <c r="I10" s="35">
        <v>6</v>
      </c>
      <c r="J10" s="41">
        <v>6</v>
      </c>
      <c r="K10" s="55">
        <v>255</v>
      </c>
      <c r="L10" s="52">
        <f t="shared" si="2"/>
        <v>810.1851851851852</v>
      </c>
      <c r="M10" s="41">
        <v>4</v>
      </c>
      <c r="N10" s="48">
        <f>L10+E10+H10</f>
        <v>2210.185185185185</v>
      </c>
      <c r="O10" s="88">
        <v>31</v>
      </c>
      <c r="P10" s="88">
        <v>38</v>
      </c>
    </row>
    <row r="11" spans="1:16" ht="27" customHeight="1">
      <c r="A11" s="64">
        <v>6</v>
      </c>
      <c r="B11" s="96" t="s">
        <v>73</v>
      </c>
      <c r="C11" s="97" t="s">
        <v>140</v>
      </c>
      <c r="D11" s="55">
        <v>65</v>
      </c>
      <c r="E11" s="52">
        <f t="shared" si="0"/>
        <v>944.4444444444445</v>
      </c>
      <c r="F11" s="41">
        <v>6</v>
      </c>
      <c r="G11" s="55">
        <v>585</v>
      </c>
      <c r="H11" s="52">
        <f t="shared" si="1"/>
        <v>464.8148148148148</v>
      </c>
      <c r="I11" s="35">
        <v>5</v>
      </c>
      <c r="J11" s="41">
        <v>5</v>
      </c>
      <c r="K11" s="55">
        <v>450</v>
      </c>
      <c r="L11" s="52">
        <f t="shared" si="2"/>
        <v>629.6296296296297</v>
      </c>
      <c r="M11" s="41">
        <v>9</v>
      </c>
      <c r="N11" s="48">
        <f>L11+E11+H11</f>
        <v>2038.888888888889</v>
      </c>
      <c r="O11" s="88">
        <v>37</v>
      </c>
      <c r="P11" s="88">
        <v>14</v>
      </c>
    </row>
    <row r="12" spans="1:16" ht="27" customHeight="1">
      <c r="A12" s="64">
        <v>7</v>
      </c>
      <c r="B12" s="96" t="s">
        <v>72</v>
      </c>
      <c r="C12" s="97" t="s">
        <v>16</v>
      </c>
      <c r="D12" s="55">
        <v>50</v>
      </c>
      <c r="E12" s="52">
        <f t="shared" si="0"/>
        <v>965.2777777777778</v>
      </c>
      <c r="F12" s="41">
        <v>5</v>
      </c>
      <c r="G12" s="55">
        <v>935</v>
      </c>
      <c r="H12" s="52">
        <f t="shared" si="1"/>
        <v>140.74074074074076</v>
      </c>
      <c r="I12" s="35">
        <v>7</v>
      </c>
      <c r="J12" s="41">
        <v>7</v>
      </c>
      <c r="K12" s="55">
        <v>331</v>
      </c>
      <c r="L12" s="52">
        <f t="shared" si="2"/>
        <v>739.8148148148148</v>
      </c>
      <c r="M12" s="41">
        <v>7</v>
      </c>
      <c r="N12" s="48">
        <f t="shared" si="3"/>
        <v>1845.8333333333335</v>
      </c>
      <c r="O12" s="88">
        <v>25</v>
      </c>
      <c r="P12" s="88">
        <v>26</v>
      </c>
    </row>
    <row r="13" spans="1:16" ht="27" customHeight="1">
      <c r="A13" s="64">
        <v>8</v>
      </c>
      <c r="B13" s="96" t="s">
        <v>75</v>
      </c>
      <c r="C13" s="97" t="s">
        <v>140</v>
      </c>
      <c r="D13" s="55">
        <v>114</v>
      </c>
      <c r="E13" s="52">
        <f t="shared" si="0"/>
        <v>876.3888888888889</v>
      </c>
      <c r="F13" s="41">
        <v>8</v>
      </c>
      <c r="G13" s="55">
        <v>954</v>
      </c>
      <c r="H13" s="52">
        <f t="shared" si="1"/>
        <v>123.14814814814815</v>
      </c>
      <c r="I13" s="35">
        <v>8</v>
      </c>
      <c r="J13" s="41">
        <v>8</v>
      </c>
      <c r="K13" s="55">
        <v>260</v>
      </c>
      <c r="L13" s="52">
        <f t="shared" si="2"/>
        <v>805.5555555555555</v>
      </c>
      <c r="M13" s="41">
        <v>6</v>
      </c>
      <c r="N13" s="48">
        <f t="shared" si="3"/>
        <v>1805.0925925925926</v>
      </c>
      <c r="O13" s="88">
        <v>43</v>
      </c>
      <c r="P13" s="88">
        <v>32</v>
      </c>
    </row>
    <row r="14" spans="1:16" ht="27" customHeight="1">
      <c r="A14" s="64">
        <v>9</v>
      </c>
      <c r="B14" s="96" t="s">
        <v>74</v>
      </c>
      <c r="C14" s="97" t="s">
        <v>140</v>
      </c>
      <c r="D14" s="55">
        <v>300</v>
      </c>
      <c r="E14" s="52">
        <f t="shared" si="0"/>
        <v>618.0555555555555</v>
      </c>
      <c r="F14" s="41">
        <v>9</v>
      </c>
      <c r="G14" s="55" t="s">
        <v>96</v>
      </c>
      <c r="H14" s="52">
        <f t="shared" si="1"/>
        <v>1</v>
      </c>
      <c r="I14" s="35" t="s">
        <v>18</v>
      </c>
      <c r="J14" s="41">
        <v>9</v>
      </c>
      <c r="K14" s="55">
        <v>380</v>
      </c>
      <c r="L14" s="52">
        <f t="shared" si="2"/>
        <v>694.4444444444445</v>
      </c>
      <c r="M14" s="41">
        <v>8</v>
      </c>
      <c r="N14" s="48">
        <f t="shared" si="3"/>
        <v>1313.5</v>
      </c>
      <c r="O14" s="88">
        <v>49</v>
      </c>
      <c r="P14" s="88">
        <v>2</v>
      </c>
    </row>
    <row r="15" spans="1:15" ht="27" customHeight="1">
      <c r="A15" s="64"/>
      <c r="B15" s="96"/>
      <c r="C15" s="97"/>
      <c r="D15" s="55"/>
      <c r="E15" s="52"/>
      <c r="F15" s="41"/>
      <c r="G15" s="55"/>
      <c r="H15" s="52"/>
      <c r="I15" s="35"/>
      <c r="J15" s="41"/>
      <c r="K15" s="55"/>
      <c r="L15" s="52"/>
      <c r="M15" s="41"/>
      <c r="N15" s="48"/>
      <c r="O15" s="88">
        <v>55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pane xSplit="1" ySplit="5" topLeftCell="B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17" sqref="B17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16" t="s">
        <v>24</v>
      </c>
      <c r="B2" s="107"/>
      <c r="C2" s="117"/>
      <c r="D2" s="1" t="s">
        <v>0</v>
      </c>
      <c r="E2" s="2"/>
      <c r="F2" s="18"/>
      <c r="G2" s="3" t="s">
        <v>1</v>
      </c>
      <c r="H2" s="50"/>
      <c r="I2" s="4"/>
      <c r="J2" s="18"/>
      <c r="K2" s="1" t="s">
        <v>2</v>
      </c>
      <c r="L2" s="2"/>
      <c r="M2" s="23"/>
      <c r="N2" s="11"/>
    </row>
    <row r="3" spans="1:14" ht="12.75">
      <c r="A3" s="108"/>
      <c r="B3" s="109"/>
      <c r="C3" s="118"/>
      <c r="D3" s="5" t="s">
        <v>4</v>
      </c>
      <c r="E3" s="16">
        <v>810</v>
      </c>
      <c r="F3" s="19"/>
      <c r="G3" s="5" t="s">
        <v>4</v>
      </c>
      <c r="H3" s="16">
        <v>720</v>
      </c>
      <c r="I3" s="13"/>
      <c r="J3" s="21"/>
      <c r="K3" s="5" t="s">
        <v>4</v>
      </c>
      <c r="L3" s="6">
        <v>1080</v>
      </c>
      <c r="M3" s="22"/>
      <c r="N3" s="7" t="s">
        <v>94</v>
      </c>
    </row>
    <row r="4" spans="1:14" ht="12.75">
      <c r="A4" s="111"/>
      <c r="B4" s="112"/>
      <c r="C4" s="119"/>
      <c r="D4" s="5" t="s">
        <v>7</v>
      </c>
      <c r="E4" s="17">
        <f>MIN(D6:D15)</f>
        <v>0</v>
      </c>
      <c r="F4" s="20" t="s">
        <v>19</v>
      </c>
      <c r="G4" s="5" t="s">
        <v>7</v>
      </c>
      <c r="H4" s="17">
        <f>MIN(G6:G15)</f>
        <v>0</v>
      </c>
      <c r="I4" s="14" t="s">
        <v>19</v>
      </c>
      <c r="J4" s="22" t="s">
        <v>8</v>
      </c>
      <c r="K4" s="5" t="s">
        <v>7</v>
      </c>
      <c r="L4" s="17">
        <f>MIN(K6:K15)</f>
        <v>0</v>
      </c>
      <c r="M4" s="22" t="s">
        <v>8</v>
      </c>
      <c r="N4" s="12"/>
    </row>
    <row r="5" spans="1:14" ht="13.5" thickBot="1">
      <c r="A5" s="60" t="s">
        <v>9</v>
      </c>
      <c r="B5" s="30" t="s">
        <v>10</v>
      </c>
      <c r="C5" s="30" t="s">
        <v>21</v>
      </c>
      <c r="D5" s="65" t="s">
        <v>11</v>
      </c>
      <c r="E5" s="69" t="s">
        <v>3</v>
      </c>
      <c r="F5" s="33" t="s">
        <v>12</v>
      </c>
      <c r="G5" s="65" t="s">
        <v>11</v>
      </c>
      <c r="H5" s="69" t="s">
        <v>3</v>
      </c>
      <c r="I5" s="66" t="s">
        <v>13</v>
      </c>
      <c r="J5" s="33" t="s">
        <v>20</v>
      </c>
      <c r="K5" s="65" t="s">
        <v>11</v>
      </c>
      <c r="L5" s="30" t="s">
        <v>3</v>
      </c>
      <c r="M5" s="22" t="s">
        <v>6</v>
      </c>
      <c r="N5" s="70" t="s">
        <v>15</v>
      </c>
    </row>
    <row r="6" spans="1:14" ht="27" customHeight="1">
      <c r="A6" s="58">
        <v>1</v>
      </c>
      <c r="B6" s="85" t="s">
        <v>84</v>
      </c>
      <c r="C6" s="87" t="s">
        <v>107</v>
      </c>
      <c r="D6" s="36">
        <v>0</v>
      </c>
      <c r="E6" s="51">
        <f aca="true" t="shared" si="0" ref="E6:E15">IF(D6="abs",0,IF(D6&lt;(E$3+E$4),(E$3+E$4-D6)/E$3*1000,1))</f>
        <v>1000</v>
      </c>
      <c r="F6" s="53">
        <v>1</v>
      </c>
      <c r="G6" s="36">
        <v>0</v>
      </c>
      <c r="H6" s="51">
        <f aca="true" t="shared" si="1" ref="H6:H15">IF(G6="abs",0,IF(G6&lt;(H$3+H$4),(H$3+H$4-G6)/H$3*1000,1))</f>
        <v>1000</v>
      </c>
      <c r="I6" s="34">
        <v>1</v>
      </c>
      <c r="J6" s="42">
        <v>1</v>
      </c>
      <c r="K6" s="56" t="s">
        <v>17</v>
      </c>
      <c r="L6" s="51">
        <f aca="true" t="shared" si="2" ref="L6:L15">IF(K6="abs",0,IF(K6&lt;(L$3+L$4),(L$3+L$4-K6)/L$3*1000,1))</f>
        <v>0</v>
      </c>
      <c r="M6" s="57">
        <v>1</v>
      </c>
      <c r="N6" s="47">
        <f>L6+E6+H6</f>
        <v>2000</v>
      </c>
    </row>
    <row r="7" spans="1:14" ht="27" customHeight="1">
      <c r="A7" s="58">
        <v>2</v>
      </c>
      <c r="B7" s="85" t="s">
        <v>85</v>
      </c>
      <c r="C7" s="87" t="s">
        <v>107</v>
      </c>
      <c r="D7" s="37">
        <v>0</v>
      </c>
      <c r="E7" s="52">
        <f t="shared" si="0"/>
        <v>1000</v>
      </c>
      <c r="F7" s="54">
        <v>1</v>
      </c>
      <c r="G7" s="37">
        <v>4</v>
      </c>
      <c r="H7" s="52">
        <f t="shared" si="1"/>
        <v>994.4444444444445</v>
      </c>
      <c r="I7" s="35">
        <v>2</v>
      </c>
      <c r="J7" s="43">
        <v>2</v>
      </c>
      <c r="K7" s="55" t="s">
        <v>17</v>
      </c>
      <c r="L7" s="52">
        <f t="shared" si="2"/>
        <v>0</v>
      </c>
      <c r="M7" s="46">
        <v>11</v>
      </c>
      <c r="N7" s="48">
        <f>L7+E7+H7</f>
        <v>1994.4444444444443</v>
      </c>
    </row>
    <row r="8" spans="1:14" ht="27" customHeight="1">
      <c r="A8" s="58">
        <v>3</v>
      </c>
      <c r="B8" s="85" t="s">
        <v>86</v>
      </c>
      <c r="C8" s="87" t="s">
        <v>107</v>
      </c>
      <c r="D8" s="37">
        <v>7</v>
      </c>
      <c r="E8" s="52">
        <f t="shared" si="0"/>
        <v>991.3580246913581</v>
      </c>
      <c r="F8" s="54">
        <v>3</v>
      </c>
      <c r="G8" s="37">
        <v>4</v>
      </c>
      <c r="H8" s="52">
        <f t="shared" si="1"/>
        <v>994.4444444444445</v>
      </c>
      <c r="I8" s="35">
        <v>2</v>
      </c>
      <c r="J8" s="43">
        <v>3</v>
      </c>
      <c r="K8" s="55" t="s">
        <v>17</v>
      </c>
      <c r="L8" s="52">
        <f t="shared" si="2"/>
        <v>0</v>
      </c>
      <c r="M8" s="46">
        <v>23</v>
      </c>
      <c r="N8" s="48">
        <f>L8+E8+H8</f>
        <v>1985.8024691358025</v>
      </c>
    </row>
    <row r="9" spans="1:14" ht="27" customHeight="1">
      <c r="A9" s="58">
        <v>4</v>
      </c>
      <c r="B9" s="85" t="s">
        <v>88</v>
      </c>
      <c r="C9" s="87" t="s">
        <v>108</v>
      </c>
      <c r="D9" s="37">
        <v>39</v>
      </c>
      <c r="E9" s="52">
        <f t="shared" si="0"/>
        <v>951.8518518518518</v>
      </c>
      <c r="F9" s="54">
        <v>5</v>
      </c>
      <c r="G9" s="37">
        <v>1</v>
      </c>
      <c r="H9" s="52">
        <f t="shared" si="1"/>
        <v>998.6111111111111</v>
      </c>
      <c r="I9" s="35">
        <v>2</v>
      </c>
      <c r="J9" s="43">
        <v>4</v>
      </c>
      <c r="K9" s="55" t="s">
        <v>17</v>
      </c>
      <c r="L9" s="52">
        <f t="shared" si="2"/>
        <v>0</v>
      </c>
      <c r="M9" s="46">
        <v>1</v>
      </c>
      <c r="N9" s="48">
        <f aca="true" t="shared" si="3" ref="N9:N15">L9+E9+H9</f>
        <v>1950.462962962963</v>
      </c>
    </row>
    <row r="10" spans="1:14" ht="27" customHeight="1">
      <c r="A10" s="58">
        <v>5</v>
      </c>
      <c r="B10" s="99" t="s">
        <v>87</v>
      </c>
      <c r="C10" s="100" t="s">
        <v>141</v>
      </c>
      <c r="D10" s="37">
        <v>35</v>
      </c>
      <c r="E10" s="52">
        <f t="shared" si="0"/>
        <v>956.7901234567902</v>
      </c>
      <c r="F10" s="54">
        <v>4</v>
      </c>
      <c r="G10" s="37">
        <v>60</v>
      </c>
      <c r="H10" s="52">
        <f t="shared" si="1"/>
        <v>916.6666666666666</v>
      </c>
      <c r="I10" s="35">
        <v>4</v>
      </c>
      <c r="J10" s="43">
        <v>4</v>
      </c>
      <c r="K10" s="55" t="s">
        <v>17</v>
      </c>
      <c r="L10" s="52">
        <f t="shared" si="2"/>
        <v>0</v>
      </c>
      <c r="M10" s="46">
        <v>1</v>
      </c>
      <c r="N10" s="48">
        <f t="shared" si="3"/>
        <v>1873.4567901234568</v>
      </c>
    </row>
    <row r="11" spans="1:14" ht="27" customHeight="1">
      <c r="A11" s="58">
        <v>6</v>
      </c>
      <c r="B11" s="85" t="s">
        <v>90</v>
      </c>
      <c r="C11" s="87" t="s">
        <v>141</v>
      </c>
      <c r="D11" s="37">
        <v>71</v>
      </c>
      <c r="E11" s="52">
        <f t="shared" si="0"/>
        <v>912.3456790123456</v>
      </c>
      <c r="F11" s="54">
        <v>7</v>
      </c>
      <c r="G11" s="37">
        <v>60</v>
      </c>
      <c r="H11" s="52">
        <f t="shared" si="1"/>
        <v>916.6666666666666</v>
      </c>
      <c r="I11" s="35">
        <v>4</v>
      </c>
      <c r="J11" s="43">
        <v>4</v>
      </c>
      <c r="K11" s="55" t="s">
        <v>17</v>
      </c>
      <c r="L11" s="52">
        <f t="shared" si="2"/>
        <v>0</v>
      </c>
      <c r="M11" s="46">
        <v>1</v>
      </c>
      <c r="N11" s="48">
        <f t="shared" si="3"/>
        <v>1829.0123456790122</v>
      </c>
    </row>
    <row r="12" spans="1:14" ht="27" customHeight="1">
      <c r="A12" s="58">
        <v>7</v>
      </c>
      <c r="B12" s="85" t="s">
        <v>91</v>
      </c>
      <c r="C12" s="87" t="s">
        <v>141</v>
      </c>
      <c r="D12" s="37">
        <v>74</v>
      </c>
      <c r="E12" s="52">
        <f t="shared" si="0"/>
        <v>908.641975308642</v>
      </c>
      <c r="F12" s="54">
        <v>8</v>
      </c>
      <c r="G12" s="37">
        <v>60</v>
      </c>
      <c r="H12" s="52">
        <f t="shared" si="1"/>
        <v>916.6666666666666</v>
      </c>
      <c r="I12" s="35">
        <v>4</v>
      </c>
      <c r="J12" s="43">
        <v>4</v>
      </c>
      <c r="K12" s="55" t="s">
        <v>17</v>
      </c>
      <c r="L12" s="52">
        <f t="shared" si="2"/>
        <v>0</v>
      </c>
      <c r="M12" s="46">
        <v>1</v>
      </c>
      <c r="N12" s="48">
        <f t="shared" si="3"/>
        <v>1825.3086419753085</v>
      </c>
    </row>
    <row r="13" spans="1:14" ht="27" customHeight="1">
      <c r="A13" s="58">
        <v>7</v>
      </c>
      <c r="B13" s="85" t="s">
        <v>93</v>
      </c>
      <c r="C13" s="87" t="s">
        <v>141</v>
      </c>
      <c r="D13" s="37">
        <v>74</v>
      </c>
      <c r="E13" s="52">
        <f t="shared" si="0"/>
        <v>908.641975308642</v>
      </c>
      <c r="F13" s="54">
        <v>8</v>
      </c>
      <c r="G13" s="37">
        <v>60</v>
      </c>
      <c r="H13" s="52">
        <f t="shared" si="1"/>
        <v>916.6666666666666</v>
      </c>
      <c r="I13" s="35">
        <v>4</v>
      </c>
      <c r="J13" s="43">
        <v>4</v>
      </c>
      <c r="K13" s="55" t="s">
        <v>17</v>
      </c>
      <c r="L13" s="52">
        <f t="shared" si="2"/>
        <v>0</v>
      </c>
      <c r="M13" s="46">
        <v>1</v>
      </c>
      <c r="N13" s="48">
        <f t="shared" si="3"/>
        <v>1825.3086419753085</v>
      </c>
    </row>
    <row r="14" spans="1:14" ht="27" customHeight="1">
      <c r="A14" s="58">
        <v>9</v>
      </c>
      <c r="B14" s="85" t="s">
        <v>92</v>
      </c>
      <c r="C14" s="87" t="s">
        <v>141</v>
      </c>
      <c r="D14" s="37">
        <v>84</v>
      </c>
      <c r="E14" s="52">
        <f t="shared" si="0"/>
        <v>896.2962962962963</v>
      </c>
      <c r="F14" s="54">
        <v>10</v>
      </c>
      <c r="G14" s="37">
        <v>60</v>
      </c>
      <c r="H14" s="52">
        <f t="shared" si="1"/>
        <v>916.6666666666666</v>
      </c>
      <c r="I14" s="35">
        <v>4</v>
      </c>
      <c r="J14" s="43">
        <v>4</v>
      </c>
      <c r="K14" s="55" t="s">
        <v>17</v>
      </c>
      <c r="L14" s="52">
        <f t="shared" si="2"/>
        <v>0</v>
      </c>
      <c r="M14" s="46">
        <v>1</v>
      </c>
      <c r="N14" s="48">
        <f t="shared" si="3"/>
        <v>1812.962962962963</v>
      </c>
    </row>
    <row r="15" spans="1:14" ht="27" customHeight="1">
      <c r="A15" s="58">
        <v>10</v>
      </c>
      <c r="B15" s="85" t="s">
        <v>89</v>
      </c>
      <c r="C15" s="87" t="s">
        <v>107</v>
      </c>
      <c r="D15" s="37">
        <v>60</v>
      </c>
      <c r="E15" s="52">
        <f t="shared" si="0"/>
        <v>925.925925925926</v>
      </c>
      <c r="F15" s="54">
        <v>6</v>
      </c>
      <c r="G15" s="37">
        <v>100</v>
      </c>
      <c r="H15" s="52">
        <f t="shared" si="1"/>
        <v>861.1111111111112</v>
      </c>
      <c r="I15" s="35">
        <v>10</v>
      </c>
      <c r="J15" s="43">
        <v>4</v>
      </c>
      <c r="K15" s="55" t="s">
        <v>17</v>
      </c>
      <c r="L15" s="52">
        <f t="shared" si="2"/>
        <v>0</v>
      </c>
      <c r="M15" s="46">
        <v>1</v>
      </c>
      <c r="N15" s="48">
        <f t="shared" si="3"/>
        <v>1787.0370370370372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pane xSplit="1" ySplit="5" topLeftCell="B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G11" sqref="G11"/>
    </sheetView>
  </sheetViews>
  <sheetFormatPr defaultColWidth="9.00390625" defaultRowHeight="12.75"/>
  <cols>
    <col min="1" max="1" width="4.625" style="0" customWidth="1"/>
    <col min="2" max="2" width="42.625" style="0" customWidth="1"/>
    <col min="3" max="3" width="13.625" style="0" customWidth="1"/>
    <col min="4" max="4" width="10.625" style="0" customWidth="1"/>
  </cols>
  <sheetData>
    <row r="1" spans="1:4" ht="27" thickBot="1">
      <c r="A1" s="8" t="s">
        <v>31</v>
      </c>
      <c r="B1" s="9"/>
      <c r="C1" s="9"/>
      <c r="D1" s="10"/>
    </row>
    <row r="2" spans="1:4" ht="12">
      <c r="A2" s="116" t="s">
        <v>26</v>
      </c>
      <c r="B2" s="107"/>
      <c r="C2" s="117"/>
      <c r="D2" s="120" t="s">
        <v>11</v>
      </c>
    </row>
    <row r="3" spans="1:4" ht="12.75" customHeight="1">
      <c r="A3" s="108"/>
      <c r="B3" s="110"/>
      <c r="C3" s="118"/>
      <c r="D3" s="121"/>
    </row>
    <row r="4" spans="1:4" ht="12.75" customHeight="1">
      <c r="A4" s="111"/>
      <c r="B4" s="112"/>
      <c r="C4" s="119"/>
      <c r="D4" s="121"/>
    </row>
    <row r="5" spans="1:4" ht="13.5" thickBot="1">
      <c r="A5" s="15" t="s">
        <v>9</v>
      </c>
      <c r="B5" s="30" t="s">
        <v>10</v>
      </c>
      <c r="C5" s="30" t="s">
        <v>21</v>
      </c>
      <c r="D5" s="122"/>
    </row>
    <row r="6" spans="1:4" ht="27" customHeight="1">
      <c r="A6" s="58">
        <v>1</v>
      </c>
      <c r="B6" s="84" t="s">
        <v>142</v>
      </c>
      <c r="C6" s="86" t="s">
        <v>109</v>
      </c>
      <c r="D6" s="82">
        <v>24</v>
      </c>
    </row>
    <row r="7" spans="1:4" ht="27" customHeight="1">
      <c r="A7" s="58">
        <v>2</v>
      </c>
      <c r="B7" s="84" t="s">
        <v>81</v>
      </c>
      <c r="C7" s="86" t="s">
        <v>110</v>
      </c>
      <c r="D7" s="83">
        <v>31</v>
      </c>
    </row>
    <row r="8" spans="1:4" ht="27" customHeight="1">
      <c r="A8" s="58">
        <v>3</v>
      </c>
      <c r="B8" s="84" t="s">
        <v>143</v>
      </c>
      <c r="C8" s="86" t="s">
        <v>16</v>
      </c>
      <c r="D8" s="83">
        <v>54</v>
      </c>
    </row>
    <row r="9" spans="1:4" ht="27" customHeight="1">
      <c r="A9" s="58">
        <v>4</v>
      </c>
      <c r="B9" s="98" t="s">
        <v>82</v>
      </c>
      <c r="C9" s="86" t="s">
        <v>111</v>
      </c>
      <c r="D9" s="83">
        <v>65</v>
      </c>
    </row>
    <row r="10" spans="1:4" ht="27" customHeight="1">
      <c r="A10" s="58">
        <v>5</v>
      </c>
      <c r="B10" s="84" t="s">
        <v>83</v>
      </c>
      <c r="C10" s="86" t="s">
        <v>16</v>
      </c>
      <c r="D10" s="83">
        <v>85</v>
      </c>
    </row>
    <row r="11" spans="1:4" ht="27" customHeight="1">
      <c r="A11" s="58">
        <v>6</v>
      </c>
      <c r="B11" s="84" t="s">
        <v>144</v>
      </c>
      <c r="C11" s="86" t="s">
        <v>16</v>
      </c>
      <c r="D11" s="83">
        <v>110</v>
      </c>
    </row>
    <row r="12" spans="1:4" ht="27" customHeight="1">
      <c r="A12" s="58">
        <v>7</v>
      </c>
      <c r="B12" s="84" t="s">
        <v>145</v>
      </c>
      <c r="C12" s="86" t="s">
        <v>112</v>
      </c>
      <c r="D12" s="83">
        <v>140</v>
      </c>
    </row>
  </sheetData>
  <mergeCells count="2">
    <mergeCell ref="A2:C4"/>
    <mergeCell ref="D2:D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waldar</cp:lastModifiedBy>
  <cp:lastPrinted>2007-11-23T07:17:57Z</cp:lastPrinted>
  <dcterms:created xsi:type="dcterms:W3CDTF">2001-10-28T14:43:24Z</dcterms:created>
  <dcterms:modified xsi:type="dcterms:W3CDTF">2007-11-29T22:58:09Z</dcterms:modified>
  <cp:category/>
  <cp:version/>
  <cp:contentType/>
  <cp:contentStatus/>
</cp:coreProperties>
</file>