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20" activeTab="2"/>
  </bookViews>
  <sheets>
    <sheet name="2006 TS" sheetId="1" r:id="rId1"/>
    <sheet name="2006 TJ" sheetId="2" r:id="rId2"/>
    <sheet name="2006 TM" sheetId="3" r:id="rId3"/>
    <sheet name="2006 TP" sheetId="4" r:id="rId4"/>
    <sheet name="Jajo" sheetId="5" r:id="rId5"/>
  </sheets>
  <definedNames>
    <definedName name="KLASTS">#REF!</definedName>
  </definedNames>
  <calcPr fullCalcOnLoad="1"/>
</workbook>
</file>

<file path=xl/sharedStrings.xml><?xml version="1.0" encoding="utf-8"?>
<sst xmlns="http://schemas.openxmlformats.org/spreadsheetml/2006/main" count="388" uniqueCount="192">
  <si>
    <t>Etap I</t>
  </si>
  <si>
    <t>Etap II</t>
  </si>
  <si>
    <t>Etap III</t>
  </si>
  <si>
    <t>PP</t>
  </si>
  <si>
    <t>S</t>
  </si>
  <si>
    <t>Etap I-III</t>
  </si>
  <si>
    <t>III</t>
  </si>
  <si>
    <t>Pz</t>
  </si>
  <si>
    <t>Poz.</t>
  </si>
  <si>
    <t>Poz</t>
  </si>
  <si>
    <t>Zespół</t>
  </si>
  <si>
    <t>PK</t>
  </si>
  <si>
    <t>I</t>
  </si>
  <si>
    <t>II</t>
  </si>
  <si>
    <t>po II</t>
  </si>
  <si>
    <t>RAZEM</t>
  </si>
  <si>
    <t>Warszawa</t>
  </si>
  <si>
    <t>abs</t>
  </si>
  <si>
    <t>x</t>
  </si>
  <si>
    <t xml:space="preserve">Poz. </t>
  </si>
  <si>
    <t>I-II</t>
  </si>
  <si>
    <t>Drużyna</t>
  </si>
  <si>
    <t>TS</t>
  </si>
  <si>
    <t>TJ</t>
  </si>
  <si>
    <t>TM</t>
  </si>
  <si>
    <t>Mariusz Siwiec</t>
  </si>
  <si>
    <t>Kolbuszowa</t>
  </si>
  <si>
    <t>Toruń</t>
  </si>
  <si>
    <t>Gdańsk</t>
  </si>
  <si>
    <t>Rzut Jajem</t>
  </si>
  <si>
    <t>PODKUREK 2005</t>
  </si>
  <si>
    <t>Anna Marek,                          Wioletta Wacht</t>
  </si>
  <si>
    <t>Szczecin</t>
  </si>
  <si>
    <t>Gliwice</t>
  </si>
  <si>
    <t>Lublin</t>
  </si>
  <si>
    <t>Piotr Buciak</t>
  </si>
  <si>
    <t>TP</t>
  </si>
  <si>
    <t>SP 109</t>
  </si>
  <si>
    <t>Remigiusz Świetlicki</t>
  </si>
  <si>
    <t>MKS Wiking Szczecin</t>
  </si>
  <si>
    <t>Egzotyk Częstochowa</t>
  </si>
  <si>
    <t>Gdańsk - Neptun</t>
  </si>
  <si>
    <t>KTK Łapiguz Siedlęcin</t>
  </si>
  <si>
    <t>Gdynia</t>
  </si>
  <si>
    <t>PTTK Strzelin</t>
  </si>
  <si>
    <t>KInO SKRÓTY Radom</t>
  </si>
  <si>
    <t>Ekoton / Warszawa</t>
  </si>
  <si>
    <t>KKT Salamandra Kolbuszowa</t>
  </si>
  <si>
    <t>Tadeusz Łozowski</t>
  </si>
  <si>
    <t>Skarmat Toruń</t>
  </si>
  <si>
    <t>Dzierżoniów
Gdańsk</t>
  </si>
  <si>
    <t>Warszawa, Koszalin</t>
  </si>
  <si>
    <t>Sopot
Gdańsk</t>
  </si>
  <si>
    <t>Warszawa
Pilawa</t>
  </si>
  <si>
    <t>Kazimierz Makieła, 
Paweł Kowalczyk</t>
  </si>
  <si>
    <t>Anna Dłużewska, 
Tomasz Sznajderski</t>
  </si>
  <si>
    <t>Stanisław Malinowski, 
Krzysztof Kula</t>
  </si>
  <si>
    <t>Roman Trocha, 
Marek Pacek</t>
  </si>
  <si>
    <t>Roman Pietrzak, 
Mariusz Pietrzak</t>
  </si>
  <si>
    <t>Zygmunt Karwowski, 
Marcin Hoffmann</t>
  </si>
  <si>
    <t>Rafał Kowalik,
Agata Wiraszka</t>
  </si>
  <si>
    <t>InO Skróty Radom
Lublin</t>
  </si>
  <si>
    <t>Agata Świetlicka,
Dariusz Huzarek</t>
  </si>
  <si>
    <t>Katarzyna Gorgol,
Marek Gorgol</t>
  </si>
  <si>
    <t>Sebastian Janas, 
Irena Janas</t>
  </si>
  <si>
    <t>Sławomir Frynas, 
Sławomir Juraszewski</t>
  </si>
  <si>
    <t>Jakub Kaczyński, 
Jarosław Kabuła</t>
  </si>
  <si>
    <t>Grzegorz Kazimieruk,
Anna Jackowska</t>
  </si>
  <si>
    <t>Janusz Kaczmarek,
Krzysztof Płonka</t>
  </si>
  <si>
    <t>Piła,
Mława</t>
  </si>
  <si>
    <t>Marek Wąsowski, 
Maciej Konieczko</t>
  </si>
  <si>
    <t>Monika Brach,
Ewa Tarnowska</t>
  </si>
  <si>
    <t>Bystrzyca Kłodzka
Częstochowa</t>
  </si>
  <si>
    <t>Wiesław Wieczorek,
Marek Nieżurawski</t>
  </si>
  <si>
    <t>Waldemar Fijor,
Edward Fudro</t>
  </si>
  <si>
    <t>Iwona Strzelecka, 
Jacek Wieszaczewski</t>
  </si>
  <si>
    <t>Pszczyna</t>
  </si>
  <si>
    <t>Adam Panasik,
Marta Panasik</t>
  </si>
  <si>
    <t>Wrocław
Rzeszów</t>
  </si>
  <si>
    <t>Adam Tomczyk, 
Damian Wójcik</t>
  </si>
  <si>
    <t>Krzal Walkers SKPB Warszawa</t>
  </si>
  <si>
    <t>Maciej Przybyło,
Łukasz Motylski</t>
  </si>
  <si>
    <t>Waldemar Sadowski,
Andrzej Buława</t>
  </si>
  <si>
    <t>Zbigniew Socha,
Ryszard Sikora</t>
  </si>
  <si>
    <t>Gliwice, 
Cieszyn</t>
  </si>
  <si>
    <t>Michał Hubert</t>
  </si>
  <si>
    <t>Michał Woźniak
Krzysztof Kostalkowicz</t>
  </si>
  <si>
    <t>Piotr Wieczorek,
Tomasz Jankowski</t>
  </si>
  <si>
    <t>Paulina Bakri
Hubert Świerczyński</t>
  </si>
  <si>
    <t>Piotr Malinowski
Dobromir Kabula</t>
  </si>
  <si>
    <t>Daniel Jędraszczyk
Damian Blukacz</t>
  </si>
  <si>
    <t>Batłomiej Wąsowski
Marcin Misiewicz</t>
  </si>
  <si>
    <t>Mariusz Lucima
Janusz Lucima</t>
  </si>
  <si>
    <t>Magdalena Czachor
Mateusz Fitas</t>
  </si>
  <si>
    <t>Bogusław Koźmic
Anna Więch</t>
  </si>
  <si>
    <t>Kamil Nawój
Witold Kiwak</t>
  </si>
  <si>
    <t>Artur Zajączkowski
Maciej Zagrabski</t>
  </si>
  <si>
    <t>Marek Białowąs 
Maciej Łaszcz</t>
  </si>
  <si>
    <t>PODKUREK 2006</t>
  </si>
  <si>
    <t>Mateusz Zieliński</t>
  </si>
  <si>
    <t>Arkadiusz Skoczyński
Jakub Skoczyński</t>
  </si>
  <si>
    <t>Wojtek Żółtowski</t>
  </si>
  <si>
    <t>Posejdon Gdańsk</t>
  </si>
  <si>
    <t>Sebastian Rezmer
Adrian Szpakowski</t>
  </si>
  <si>
    <t>Wojciech Pogonowski
Jakub Zakrzewski</t>
  </si>
  <si>
    <t>Krzysztof Wysowski
Mariusz Szulc</t>
  </si>
  <si>
    <t>Maciej Trojanowski
Michał Jabłoński</t>
  </si>
  <si>
    <t>Karolina Drobotowicz
Julita Linowska</t>
  </si>
  <si>
    <t>Kamila Kornacka
Dominika Raszkiewicz</t>
  </si>
  <si>
    <t>Sara Trzebiatowska
Małgorzata Jurewicz</t>
  </si>
  <si>
    <t>Natalia Jankowska
Agata Janiszewska</t>
  </si>
  <si>
    <t>Katarzyna Dziuba
Marcin Jaruszewski</t>
  </si>
  <si>
    <t>Monika Fryc
Magdalena Fitas</t>
  </si>
  <si>
    <t>Sylwia Hałdaś
Renata Łowczyk</t>
  </si>
  <si>
    <t>Monika Cynar
Katarzyna Pietruszka</t>
  </si>
  <si>
    <t>Fabian Grodzki,
Rafał Pipała</t>
  </si>
  <si>
    <t>Czarna Sedziszowska</t>
  </si>
  <si>
    <t>Karol Ziobro Feret
Anna Kolasa</t>
  </si>
  <si>
    <t>Karol Wesołowski
Patryk Ingram</t>
  </si>
  <si>
    <t>Mateusz Skwirut
Michał Gniewek</t>
  </si>
  <si>
    <t>Krzysztof Ligienza,
Maciej Zachara</t>
  </si>
  <si>
    <t>Michał Krupiński
Paweł  Michno</t>
  </si>
  <si>
    <t>KInO InOchodziec,
Kolbuszowa</t>
  </si>
  <si>
    <t>Piotr Żywicki
Konrad Buzak</t>
  </si>
  <si>
    <t>Rodło Gdańsk
Gdynia</t>
  </si>
  <si>
    <t>Łukasz Mazurek
Ireneusz Szyndlarz</t>
  </si>
  <si>
    <t>Janusz Cegliński
Wiktor Marczak</t>
  </si>
  <si>
    <t>Zbigniew Tarnowski
Adam Skoczyński</t>
  </si>
  <si>
    <t>Częstochowa
Pszczyna</t>
  </si>
  <si>
    <t>Bogusław Ciastek
Bartosz Tyczyński</t>
  </si>
  <si>
    <t>Zbigniew Wrzosek</t>
  </si>
  <si>
    <t>L</t>
  </si>
  <si>
    <t>Michał Krupiński,
Sławomir Juraszewski</t>
  </si>
  <si>
    <t>Kolbuszowa
Lublin</t>
  </si>
  <si>
    <t>Tadeusz Łozowski
Maciej Konieczko</t>
  </si>
  <si>
    <t>Siedlęcin</t>
  </si>
  <si>
    <t>Krzysztof Ligienza
Jacek Wieszaczewski</t>
  </si>
  <si>
    <t>Wrocław
Strzelin</t>
  </si>
  <si>
    <t>Rafał Pipała
Patryk Ingram</t>
  </si>
  <si>
    <t>Czarna Sędz,
Kolbuszowa</t>
  </si>
  <si>
    <t>Paulina Bakri
Paulina Bluma</t>
  </si>
  <si>
    <t>Maciej Przybyło
Łukasz Motylski</t>
  </si>
  <si>
    <t>Sebastian Rezner
Adrian Szpakowski</t>
  </si>
  <si>
    <t>Hubert Świerczyński
Marcin Hoffman</t>
  </si>
  <si>
    <t>Paweł Michno
Michał Krupiński</t>
  </si>
  <si>
    <t>Jakub Zakrzewski
wojciech Pogonowski</t>
  </si>
  <si>
    <t>Witold Kiwak
Łukasz Motylski</t>
  </si>
  <si>
    <t>Bogusław Koźmic
Witold Kiwal</t>
  </si>
  <si>
    <t>Sebastian Janas
Zbigniew Socha</t>
  </si>
  <si>
    <t>Bartłomiej Wąsowski
Marcin Misiewicz</t>
  </si>
  <si>
    <t>Jacek Wieszaczewski
Monika Brach</t>
  </si>
  <si>
    <t>Strzelin
Bystrzyca Kł</t>
  </si>
  <si>
    <t>Maciej Trojanowski
Wojciech Żółtowski</t>
  </si>
  <si>
    <t>Marek Gorgol
Sławomir Juraszewski</t>
  </si>
  <si>
    <t>Karolina Drobotowicz
Kamila Kornacka</t>
  </si>
  <si>
    <t xml:space="preserve">Witold Kiwak
Patryk Ingram </t>
  </si>
  <si>
    <t>Kolubuszowa</t>
  </si>
  <si>
    <t>Jakub Skoćzyński
Arkadiusz Skoczyński</t>
  </si>
  <si>
    <t>Marek Wąsowski
Maciej Konieczko</t>
  </si>
  <si>
    <t>Bogusław Koźmic
Mateusz Fitas</t>
  </si>
  <si>
    <t>Rafał Pipała
Karol Ziobro</t>
  </si>
  <si>
    <t>Czarna Sędz.</t>
  </si>
  <si>
    <t>Paulina Bakri
Zygmunt Karwowski</t>
  </si>
  <si>
    <t>Tomasz Gronau</t>
  </si>
  <si>
    <t>Jan Borkowski, Mateusz Zalewski
Piotr Kędziorek</t>
  </si>
  <si>
    <t>Mateusz i Adam Borecki
L. Nowakowski</t>
  </si>
  <si>
    <t>Stegny</t>
  </si>
  <si>
    <t>Zbigniew Wiliński, Aleksander Kozlowski</t>
  </si>
  <si>
    <t xml:space="preserve">Zbigniew, Kaja, Ida Sztajnykier
</t>
  </si>
  <si>
    <t xml:space="preserve">Ewa Borkowska, Ola Gawryszewska, </t>
  </si>
  <si>
    <t>333 WDH</t>
  </si>
  <si>
    <t>Patryk Ingram
Karol Wesołowski</t>
  </si>
  <si>
    <t>pk</t>
  </si>
  <si>
    <t>Anna Jaśkiewicz, Bogdan Jaśkiewicz</t>
  </si>
  <si>
    <t>Parafia Św. Teresy</t>
  </si>
  <si>
    <t>Małgorzata Witkowska, Urszula Napres</t>
  </si>
  <si>
    <t>Otwock 
PTTK Trzos</t>
  </si>
  <si>
    <t>Kacper Stefanek, Kuba Rosloniec, 
Kamil Kasprowicz</t>
  </si>
  <si>
    <t>Marta Czajka + 3 osoby TM/TP</t>
  </si>
  <si>
    <t>288 WDH WATRA 2</t>
  </si>
  <si>
    <t>Michal Kujawa + 3 osoby TM TP</t>
  </si>
  <si>
    <t>Rowerowo</t>
  </si>
  <si>
    <t>Mieszana trasa TM/TP</t>
  </si>
  <si>
    <t>Druga trasa rowerowa TR/TP</t>
  </si>
  <si>
    <t>Anna Antonik</t>
  </si>
  <si>
    <t>Asia Antonik</t>
  </si>
  <si>
    <t>Ewa Zajączkowska</t>
  </si>
  <si>
    <t>Neptun          Gdańsk</t>
  </si>
  <si>
    <t>Warszawa     Gdańsk</t>
  </si>
  <si>
    <t>Radzyń Podlaski</t>
  </si>
  <si>
    <t xml:space="preserve"> Salamandra Kolbuszowa</t>
  </si>
  <si>
    <t>Salamandra Kolbuszowa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</si>
</sst>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_);\(#,##0&quot;zł&quot;\)"/>
    <numFmt numFmtId="165" formatCode="#,##0&quot;zł&quot;_);[Red]\(#,##0&quot;zł&quot;\)"/>
    <numFmt numFmtId="166" formatCode="#,##0.00&quot;zł&quot;_);\(#,##0.00&quot;zł&quot;\)"/>
    <numFmt numFmtId="167" formatCode="#,##0.00&quot;zł&quot;_);[Red]\(#,##0.00&quot;zł&quot;\)"/>
    <numFmt numFmtId="168" formatCode="_ * #,##0_)&quot;zł&quot;_ ;_ * \(#,##0\)&quot;zł&quot;_ ;_ * &quot;-&quot;_)&quot;zł&quot;_ ;_ @_ "/>
    <numFmt numFmtId="169" formatCode="_ * #,##0_)_z_ł_ ;_ * \(#,##0\)_z_ł_ ;_ * &quot;-&quot;_)_z_ł_ ;_ @_ "/>
    <numFmt numFmtId="170" formatCode="_ * #,##0.00_)&quot;zł&quot;_ ;_ * \(#,##0.00\)&quot;zł&quot;_ ;_ * &quot;-&quot;??_)&quot;zł&quot;_ ;_ @_ "/>
    <numFmt numFmtId="171" formatCode="_ * #,##0.00_)_z_ł_ ;_ * \(#,##0.00\)_z_ł_ ;_ * &quot;-&quot;??_)_z_ł_ ;_ @_ "/>
    <numFmt numFmtId="172" formatCode="&quot;zł&quot;\ #,##0_);\(&quot;zł&quot;\ #,##0\)"/>
    <numFmt numFmtId="173" formatCode="&quot;zł&quot;\ #,##0_);[Red]\(&quot;zł&quot;\ #,##0\)"/>
    <numFmt numFmtId="174" formatCode="&quot;zł&quot;\ #,##0.00_);\(&quot;zł&quot;\ #,##0.00\)"/>
    <numFmt numFmtId="175" formatCode="&quot;zł&quot;\ #,##0.00_);[Red]\(&quot;zł&quot;\ #,##0.00\)"/>
    <numFmt numFmtId="176" formatCode="_(&quot;zł&quot;\ * #,##0_);_(&quot;zł&quot;\ * \(#,##0\);_(&quot;zł&quot;\ * &quot;-&quot;_);_(@_)"/>
    <numFmt numFmtId="177" formatCode="_(* #,##0_);_(* \(#,##0\);_(* &quot;-&quot;_);_(@_)"/>
    <numFmt numFmtId="178" formatCode="_(&quot;zł&quot;\ * #,##0.00_);_(&quot;zł&quot;\ * \(#,##0.00\);_(&quot;zł&quot;\ * &quot;-&quot;??_);_(@_)"/>
    <numFmt numFmtId="179" formatCode="_(* #,##0.00_);_(* \(#,##0.00\);_(* &quot;-&quot;??_);_(@_)"/>
    <numFmt numFmtId="180" formatCode="0.00_)"/>
    <numFmt numFmtId="181" formatCode="0.0_)"/>
    <numFmt numFmtId="182" formatCode="0_)"/>
    <numFmt numFmtId="183" formatCode="0.000"/>
    <numFmt numFmtId="184" formatCode="0.0"/>
    <numFmt numFmtId="185" formatCode="0.000_)"/>
    <numFmt numFmtId="186" formatCode="0.0000_)"/>
    <numFmt numFmtId="187" formatCode="0.00000_)"/>
    <numFmt numFmtId="188" formatCode="0.000000_)"/>
    <numFmt numFmtId="189" formatCode="0.0000000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8">
    <font>
      <sz val="10"/>
      <name val="Courier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 CE"/>
      <family val="0"/>
    </font>
    <font>
      <b/>
      <sz val="20"/>
      <color indexed="8"/>
      <name val="Arial CE"/>
      <family val="2"/>
    </font>
    <font>
      <sz val="2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20"/>
      <name val="Bookman Old Style"/>
      <family val="1"/>
    </font>
    <font>
      <sz val="36"/>
      <name val="Bookman Old Style"/>
      <family val="1"/>
    </font>
    <font>
      <b/>
      <sz val="15"/>
      <name val="Courier"/>
      <family val="0"/>
    </font>
    <font>
      <b/>
      <sz val="26"/>
      <color indexed="8"/>
      <name val="Arial"/>
      <family val="2"/>
    </font>
    <font>
      <sz val="26"/>
      <name val="Courier"/>
      <family val="0"/>
    </font>
    <font>
      <b/>
      <sz val="26"/>
      <color indexed="8"/>
      <name val="Arial CE"/>
      <family val="2"/>
    </font>
    <font>
      <b/>
      <sz val="10"/>
      <name val="Courier"/>
      <family val="3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8" fillId="0" borderId="1" xfId="0" applyFont="1" applyBorder="1" applyAlignment="1" applyProtection="1">
      <alignment horizontal="centerContinuous"/>
      <protection/>
    </xf>
    <xf numFmtId="0" fontId="8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"/>
    </xf>
    <xf numFmtId="0" fontId="11" fillId="0" borderId="4" xfId="0" applyFont="1" applyBorder="1" applyAlignment="1" applyProtection="1">
      <alignment horizontal="left"/>
      <protection/>
    </xf>
    <xf numFmtId="0" fontId="11" fillId="0" borderId="5" xfId="0" applyFont="1" applyBorder="1" applyAlignment="1">
      <alignment/>
    </xf>
    <xf numFmtId="0" fontId="11" fillId="0" borderId="5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2" xfId="0" applyFont="1" applyBorder="1" applyAlignment="1">
      <alignment horizontal="centerContinuous"/>
    </xf>
    <xf numFmtId="0" fontId="11" fillId="0" borderId="5" xfId="0" applyFont="1" applyBorder="1" applyAlignment="1">
      <alignment vertical="top" wrapText="1"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vertical="top" wrapText="1"/>
    </xf>
    <xf numFmtId="0" fontId="10" fillId="0" borderId="5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left" vertical="top" wrapText="1"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13" fillId="0" borderId="26" xfId="0" applyFont="1" applyBorder="1" applyAlignment="1">
      <alignment vertical="top" wrapText="1"/>
    </xf>
    <xf numFmtId="0" fontId="14" fillId="0" borderId="5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180" fontId="9" fillId="0" borderId="27" xfId="0" applyNumberFormat="1" applyFont="1" applyBorder="1" applyAlignment="1" applyProtection="1">
      <alignment horizontal="center" vertical="center"/>
      <protection/>
    </xf>
    <xf numFmtId="180" fontId="9" fillId="0" borderId="28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0" borderId="20" xfId="0" applyFont="1" applyBorder="1" applyAlignment="1" applyProtection="1">
      <alignment horizontal="center"/>
      <protection/>
    </xf>
    <xf numFmtId="0" fontId="0" fillId="0" borderId="5" xfId="0" applyBorder="1" applyAlignment="1">
      <alignment wrapText="1"/>
    </xf>
    <xf numFmtId="0" fontId="19" fillId="0" borderId="5" xfId="0" applyFont="1" applyBorder="1" applyAlignment="1">
      <alignment/>
    </xf>
    <xf numFmtId="0" fontId="0" fillId="0" borderId="5" xfId="0" applyBorder="1" applyAlignment="1">
      <alignment vertical="center" wrapText="1"/>
    </xf>
    <xf numFmtId="0" fontId="11" fillId="0" borderId="23" xfId="0" applyFont="1" applyBorder="1" applyAlignment="1">
      <alignment vertical="top" wrapText="1"/>
    </xf>
    <xf numFmtId="0" fontId="8" fillId="0" borderId="21" xfId="0" applyFont="1" applyBorder="1" applyAlignment="1">
      <alignment horizontal="centerContinuous"/>
    </xf>
    <xf numFmtId="180" fontId="11" fillId="0" borderId="23" xfId="0" applyNumberFormat="1" applyFont="1" applyBorder="1" applyAlignment="1" applyProtection="1">
      <alignment horizontal="center" vertical="center"/>
      <protection/>
    </xf>
    <xf numFmtId="180" fontId="11" fillId="0" borderId="5" xfId="0" applyNumberFormat="1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vertical="top" wrapText="1"/>
    </xf>
    <xf numFmtId="43" fontId="21" fillId="0" borderId="5" xfId="15" applyFont="1" applyBorder="1" applyAlignment="1">
      <alignment/>
    </xf>
    <xf numFmtId="0" fontId="25" fillId="0" borderId="5" xfId="0" applyFont="1" applyBorder="1" applyAlignment="1">
      <alignment vertical="center" wrapText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top"/>
      <protection/>
    </xf>
    <xf numFmtId="0" fontId="7" fillId="0" borderId="33" xfId="0" applyFont="1" applyFill="1" applyBorder="1" applyAlignment="1" applyProtection="1">
      <alignment vertical="top"/>
      <protection/>
    </xf>
    <xf numFmtId="0" fontId="12" fillId="0" borderId="15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1" fillId="0" borderId="1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1" fontId="10" fillId="0" borderId="5" xfId="0" applyNumberFormat="1" applyFont="1" applyBorder="1" applyAlignment="1" applyProtection="1">
      <alignment horizontal="center" vertical="center"/>
      <protection/>
    </xf>
    <xf numFmtId="180" fontId="15" fillId="0" borderId="5" xfId="0" applyNumberFormat="1" applyFont="1" applyBorder="1" applyAlignment="1" applyProtection="1">
      <alignment horizontal="center" vertical="center"/>
      <protection/>
    </xf>
    <xf numFmtId="21" fontId="0" fillId="0" borderId="0" xfId="0" applyNumberFormat="1" applyAlignment="1">
      <alignment/>
    </xf>
    <xf numFmtId="0" fontId="12" fillId="0" borderId="15" xfId="0" applyFont="1" applyFill="1" applyBorder="1" applyAlignment="1">
      <alignment wrapText="1"/>
    </xf>
    <xf numFmtId="0" fontId="14" fillId="0" borderId="35" xfId="0" applyFont="1" applyBorder="1" applyAlignment="1" applyProtection="1">
      <alignment horizontal="center" vertical="center"/>
      <protection/>
    </xf>
    <xf numFmtId="180" fontId="11" fillId="0" borderId="36" xfId="0" applyNumberFormat="1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180" fontId="9" fillId="0" borderId="38" xfId="0" applyNumberFormat="1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0" fontId="12" fillId="0" borderId="41" xfId="0" applyFont="1" applyBorder="1" applyAlignment="1">
      <alignment wrapText="1"/>
    </xf>
    <xf numFmtId="0" fontId="12" fillId="0" borderId="37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4" fillId="0" borderId="42" xfId="0" applyFont="1" applyBorder="1" applyAlignment="1" applyProtection="1">
      <alignment horizontal="center" vertical="center"/>
      <protection/>
    </xf>
    <xf numFmtId="180" fontId="11" fillId="0" borderId="12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180" fontId="9" fillId="0" borderId="40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11" fillId="0" borderId="14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0" fillId="0" borderId="44" xfId="0" applyBorder="1" applyAlignment="1">
      <alignment/>
    </xf>
    <xf numFmtId="0" fontId="14" fillId="0" borderId="44" xfId="0" applyFont="1" applyBorder="1" applyAlignment="1" applyProtection="1">
      <alignment horizontal="center" vertical="center"/>
      <protection/>
    </xf>
    <xf numFmtId="180" fontId="11" fillId="0" borderId="44" xfId="0" applyNumberFormat="1" applyFont="1" applyBorder="1" applyAlignment="1" applyProtection="1">
      <alignment horizontal="center" vertical="center"/>
      <protection/>
    </xf>
    <xf numFmtId="1" fontId="10" fillId="0" borderId="44" xfId="0" applyNumberFormat="1" applyFont="1" applyBorder="1" applyAlignment="1" applyProtection="1">
      <alignment horizontal="center" vertical="center"/>
      <protection/>
    </xf>
    <xf numFmtId="180" fontId="15" fillId="0" borderId="44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wrapText="1"/>
    </xf>
    <xf numFmtId="1" fontId="10" fillId="0" borderId="23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2" fillId="0" borderId="46" xfId="0" applyFont="1" applyBorder="1" applyAlignment="1">
      <alignment wrapText="1"/>
    </xf>
    <xf numFmtId="1" fontId="10" fillId="0" borderId="36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1" fillId="0" borderId="20" xfId="0" applyFont="1" applyBorder="1" applyAlignment="1">
      <alignment/>
    </xf>
    <xf numFmtId="1" fontId="10" fillId="0" borderId="26" xfId="0" applyNumberFormat="1" applyFont="1" applyBorder="1" applyAlignment="1" applyProtection="1">
      <alignment horizontal="center" vertical="center"/>
      <protection/>
    </xf>
    <xf numFmtId="1" fontId="10" fillId="0" borderId="24" xfId="0" applyNumberFormat="1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1" fontId="10" fillId="0" borderId="37" xfId="0" applyNumberFormat="1" applyFont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0" xfId="0" applyFont="1" applyBorder="1" applyAlignment="1" applyProtection="1">
      <alignment horizontal="centerContinuous"/>
      <protection/>
    </xf>
    <xf numFmtId="180" fontId="15" fillId="0" borderId="21" xfId="0" applyNumberFormat="1" applyFont="1" applyBorder="1" applyAlignment="1" applyProtection="1">
      <alignment horizontal="center" vertical="center"/>
      <protection/>
    </xf>
    <xf numFmtId="180" fontId="15" fillId="0" borderId="48" xfId="0" applyNumberFormat="1" applyFont="1" applyBorder="1" applyAlignment="1" applyProtection="1">
      <alignment horizontal="center" vertical="center"/>
      <protection/>
    </xf>
    <xf numFmtId="180" fontId="15" fillId="0" borderId="49" xfId="0" applyNumberFormat="1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7" fillId="0" borderId="47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>
      <alignment horizontal="left" vertical="top" wrapText="1"/>
    </xf>
    <xf numFmtId="0" fontId="13" fillId="0" borderId="37" xfId="0" applyFont="1" applyBorder="1" applyAlignment="1">
      <alignment vertical="top" wrapText="1"/>
    </xf>
    <xf numFmtId="0" fontId="26" fillId="0" borderId="38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26" fillId="0" borderId="4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/>
    </xf>
    <xf numFmtId="0" fontId="7" fillId="0" borderId="50" xfId="0" applyFont="1" applyFill="1" applyBorder="1" applyAlignment="1" applyProtection="1">
      <alignment horizontal="center" vertical="top"/>
      <protection/>
    </xf>
    <xf numFmtId="0" fontId="22" fillId="0" borderId="5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6" fillId="0" borderId="7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24" fillId="0" borderId="51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54" xfId="0" applyFont="1" applyBorder="1" applyAlignment="1" applyProtection="1">
      <alignment horizontal="center"/>
      <protection/>
    </xf>
    <xf numFmtId="0" fontId="22" fillId="0" borderId="32" xfId="0" applyFont="1" applyBorder="1" applyAlignment="1">
      <alignment horizontal="center" vertical="top" wrapText="1"/>
    </xf>
    <xf numFmtId="0" fontId="22" fillId="0" borderId="48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48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wrapText="1"/>
    </xf>
    <xf numFmtId="0" fontId="13" fillId="0" borderId="26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1">
      <pane xSplit="3" ySplit="5" topLeftCell="D7" activePane="bottomRight" state="frozen"/>
      <selection pane="topLeft" activeCell="K27" sqref="K27"/>
      <selection pane="topRight" activeCell="K27" sqref="K27"/>
      <selection pane="bottomLeft" activeCell="K27" sqref="K27"/>
      <selection pane="bottomRight" activeCell="Q37" sqref="Q37"/>
    </sheetView>
  </sheetViews>
  <sheetFormatPr defaultColWidth="4.625" defaultRowHeight="12.75"/>
  <cols>
    <col min="1" max="1" width="4.625" style="76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  <col min="15" max="15" width="4.625" style="0" hidden="1" customWidth="1"/>
    <col min="16" max="16" width="4.625" style="0" customWidth="1"/>
  </cols>
  <sheetData>
    <row r="1" spans="1:14" ht="27" thickBot="1">
      <c r="A1" s="163" t="s">
        <v>98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12.75">
      <c r="A2" s="156" t="s">
        <v>22</v>
      </c>
      <c r="B2" s="157"/>
      <c r="C2" s="157"/>
      <c r="D2" s="34" t="s">
        <v>0</v>
      </c>
      <c r="E2" s="35"/>
      <c r="F2" s="45"/>
      <c r="G2" s="44" t="s">
        <v>1</v>
      </c>
      <c r="H2" s="45"/>
      <c r="I2" s="35"/>
      <c r="J2" s="45"/>
      <c r="K2" s="34" t="s">
        <v>2</v>
      </c>
      <c r="L2" s="35"/>
      <c r="M2" s="45"/>
      <c r="N2" s="136"/>
    </row>
    <row r="3" spans="1:14" ht="12.75" customHeight="1">
      <c r="A3" s="158"/>
      <c r="B3" s="159"/>
      <c r="C3" s="160"/>
      <c r="D3" s="24" t="s">
        <v>4</v>
      </c>
      <c r="E3" s="25">
        <f>14*90</f>
        <v>1260</v>
      </c>
      <c r="F3" s="130"/>
      <c r="G3" s="24" t="s">
        <v>4</v>
      </c>
      <c r="H3" s="26">
        <f>12*90</f>
        <v>1080</v>
      </c>
      <c r="I3" s="27"/>
      <c r="J3" s="135"/>
      <c r="K3" s="24" t="s">
        <v>4</v>
      </c>
      <c r="L3" s="26">
        <v>1800</v>
      </c>
      <c r="M3" s="29"/>
      <c r="N3" s="137" t="s">
        <v>5</v>
      </c>
    </row>
    <row r="4" spans="1:14" ht="12.75" customHeight="1">
      <c r="A4" s="161"/>
      <c r="B4" s="162"/>
      <c r="C4" s="162"/>
      <c r="D4" s="24" t="s">
        <v>7</v>
      </c>
      <c r="E4" s="26">
        <f>MIN(D6:D49)</f>
        <v>0</v>
      </c>
      <c r="F4" s="29" t="s">
        <v>8</v>
      </c>
      <c r="G4" s="24" t="s">
        <v>7</v>
      </c>
      <c r="H4" s="26">
        <f>MIN(G6:G49)</f>
        <v>0</v>
      </c>
      <c r="I4" s="28" t="s">
        <v>8</v>
      </c>
      <c r="J4" s="29" t="s">
        <v>8</v>
      </c>
      <c r="K4" s="24" t="s">
        <v>7</v>
      </c>
      <c r="L4" s="26">
        <f>MIN(K6:K49)</f>
        <v>45</v>
      </c>
      <c r="M4" s="29" t="s">
        <v>8</v>
      </c>
      <c r="N4" s="130"/>
    </row>
    <row r="5" spans="1:15" ht="13.5" thickBot="1">
      <c r="A5" s="115" t="s">
        <v>9</v>
      </c>
      <c r="B5" s="30" t="s">
        <v>10</v>
      </c>
      <c r="C5" s="99" t="s">
        <v>21</v>
      </c>
      <c r="D5" s="88" t="s">
        <v>11</v>
      </c>
      <c r="E5" s="30" t="s">
        <v>3</v>
      </c>
      <c r="F5" s="78" t="s">
        <v>12</v>
      </c>
      <c r="G5" s="88" t="s">
        <v>11</v>
      </c>
      <c r="H5" s="30" t="s">
        <v>3</v>
      </c>
      <c r="I5" s="89" t="s">
        <v>13</v>
      </c>
      <c r="J5" s="58" t="s">
        <v>14</v>
      </c>
      <c r="K5" s="88" t="s">
        <v>11</v>
      </c>
      <c r="L5" s="30" t="s">
        <v>3</v>
      </c>
      <c r="M5" s="58" t="s">
        <v>6</v>
      </c>
      <c r="N5" s="58" t="s">
        <v>15</v>
      </c>
      <c r="O5" s="79" t="s">
        <v>131</v>
      </c>
    </row>
    <row r="6" spans="1:15" ht="25.5">
      <c r="A6" s="80">
        <v>1</v>
      </c>
      <c r="B6" s="122" t="s">
        <v>57</v>
      </c>
      <c r="C6" s="127" t="s">
        <v>50</v>
      </c>
      <c r="D6" s="42">
        <v>0</v>
      </c>
      <c r="E6" s="64">
        <f aca="true" t="shared" si="0" ref="E6:E49">IF(D6="abs",0,IF(D6&lt;(E$3+E$4),(E$3+E$4-D6)/E$3*1000,1))</f>
        <v>1000</v>
      </c>
      <c r="F6" s="131">
        <v>1</v>
      </c>
      <c r="G6" s="42">
        <v>0</v>
      </c>
      <c r="H6" s="64">
        <f aca="true" t="shared" si="1" ref="H6:H38">IF(G6="abs",0,IF(G6&lt;(H$3+H$4),(H$3+H$4-G6)/H$3*1000,1))</f>
        <v>1000</v>
      </c>
      <c r="I6" s="123">
        <v>1</v>
      </c>
      <c r="J6" s="131">
        <v>1</v>
      </c>
      <c r="K6" s="42">
        <v>69</v>
      </c>
      <c r="L6" s="64">
        <f aca="true" t="shared" si="2" ref="L6:L49">IF(K6="abs",0,IF(K6&lt;(L$3+L$4),(L$3+L$4-K6)/L$3*1000,1))</f>
        <v>986.6666666666667</v>
      </c>
      <c r="M6" s="131">
        <v>4</v>
      </c>
      <c r="N6" s="138">
        <f aca="true" t="shared" si="3" ref="N6:N49">L6+E6+H6</f>
        <v>2986.666666666667</v>
      </c>
      <c r="O6" s="114">
        <f aca="true" ca="1" t="shared" si="4" ref="O6:O43">RAND()</f>
        <v>0.4908082259652531</v>
      </c>
    </row>
    <row r="7" spans="1:15" ht="25.5">
      <c r="A7" s="81">
        <v>2</v>
      </c>
      <c r="B7" s="86" t="s">
        <v>127</v>
      </c>
      <c r="C7" s="128" t="s">
        <v>128</v>
      </c>
      <c r="D7" s="43">
        <v>4</v>
      </c>
      <c r="E7" s="65">
        <f t="shared" si="0"/>
        <v>996.8253968253969</v>
      </c>
      <c r="F7" s="132">
        <v>2</v>
      </c>
      <c r="G7" s="43">
        <v>0</v>
      </c>
      <c r="H7" s="65">
        <f t="shared" si="1"/>
        <v>1000</v>
      </c>
      <c r="I7" s="90">
        <v>1</v>
      </c>
      <c r="J7" s="132">
        <v>2</v>
      </c>
      <c r="K7" s="43">
        <v>65</v>
      </c>
      <c r="L7" s="65">
        <f t="shared" si="2"/>
        <v>988.8888888888889</v>
      </c>
      <c r="M7" s="132">
        <v>3</v>
      </c>
      <c r="N7" s="139">
        <f t="shared" si="3"/>
        <v>2985.714285714286</v>
      </c>
      <c r="O7" s="114">
        <f ca="1" t="shared" si="4"/>
        <v>0.43891420475056275</v>
      </c>
    </row>
    <row r="8" spans="1:15" ht="25.5">
      <c r="A8" s="81">
        <v>3</v>
      </c>
      <c r="B8" s="86" t="s">
        <v>68</v>
      </c>
      <c r="C8" s="128" t="s">
        <v>69</v>
      </c>
      <c r="D8" s="43">
        <v>25</v>
      </c>
      <c r="E8" s="65">
        <f t="shared" si="0"/>
        <v>980.1587301587301</v>
      </c>
      <c r="F8" s="132">
        <v>5</v>
      </c>
      <c r="G8" s="43">
        <v>0</v>
      </c>
      <c r="H8" s="65">
        <f t="shared" si="1"/>
        <v>1000</v>
      </c>
      <c r="I8" s="90">
        <v>1</v>
      </c>
      <c r="J8" s="132">
        <v>3</v>
      </c>
      <c r="K8" s="43">
        <v>45</v>
      </c>
      <c r="L8" s="65">
        <f t="shared" si="2"/>
        <v>1000</v>
      </c>
      <c r="M8" s="132">
        <v>1</v>
      </c>
      <c r="N8" s="139">
        <f t="shared" si="3"/>
        <v>2980.15873015873</v>
      </c>
      <c r="O8" s="114">
        <f ca="1" t="shared" si="4"/>
        <v>0.7877318552767978</v>
      </c>
    </row>
    <row r="9" spans="1:15" ht="25.5">
      <c r="A9" s="81">
        <v>4</v>
      </c>
      <c r="B9" s="86" t="s">
        <v>66</v>
      </c>
      <c r="C9" s="128" t="s">
        <v>187</v>
      </c>
      <c r="D9" s="43">
        <v>32</v>
      </c>
      <c r="E9" s="65">
        <f t="shared" si="0"/>
        <v>974.6031746031746</v>
      </c>
      <c r="F9" s="132">
        <v>7</v>
      </c>
      <c r="G9" s="43">
        <v>0</v>
      </c>
      <c r="H9" s="65">
        <f t="shared" si="1"/>
        <v>1000</v>
      </c>
      <c r="I9" s="90">
        <v>1</v>
      </c>
      <c r="J9" s="132">
        <v>4</v>
      </c>
      <c r="K9" s="43">
        <v>45</v>
      </c>
      <c r="L9" s="65">
        <f t="shared" si="2"/>
        <v>1000</v>
      </c>
      <c r="M9" s="132">
        <v>1</v>
      </c>
      <c r="N9" s="139">
        <f t="shared" si="3"/>
        <v>2974.6031746031745</v>
      </c>
      <c r="O9" s="114">
        <f ca="1" t="shared" si="4"/>
        <v>0.5258776734310731</v>
      </c>
    </row>
    <row r="10" spans="1:15" ht="25.5" customHeight="1">
      <c r="A10" s="81">
        <v>5</v>
      </c>
      <c r="B10" s="86" t="s">
        <v>74</v>
      </c>
      <c r="C10" s="128" t="s">
        <v>27</v>
      </c>
      <c r="D10" s="43">
        <v>29</v>
      </c>
      <c r="E10" s="65">
        <f t="shared" si="0"/>
        <v>976.984126984127</v>
      </c>
      <c r="F10" s="132">
        <v>6</v>
      </c>
      <c r="G10" s="43">
        <v>4</v>
      </c>
      <c r="H10" s="65">
        <f t="shared" si="1"/>
        <v>996.2962962962963</v>
      </c>
      <c r="I10" s="90">
        <v>9</v>
      </c>
      <c r="J10" s="132">
        <v>5</v>
      </c>
      <c r="K10" s="43">
        <v>94</v>
      </c>
      <c r="L10" s="65">
        <f t="shared" si="2"/>
        <v>972.7777777777777</v>
      </c>
      <c r="M10" s="132">
        <v>6</v>
      </c>
      <c r="N10" s="139">
        <f t="shared" si="3"/>
        <v>2946.058201058201</v>
      </c>
      <c r="O10" s="114">
        <f ca="1" t="shared" si="4"/>
        <v>0.8559577665684834</v>
      </c>
    </row>
    <row r="11" spans="1:15" ht="25.5">
      <c r="A11" s="81">
        <v>6</v>
      </c>
      <c r="B11" s="86" t="s">
        <v>83</v>
      </c>
      <c r="C11" s="128" t="s">
        <v>84</v>
      </c>
      <c r="D11" s="43">
        <v>35</v>
      </c>
      <c r="E11" s="65">
        <f t="shared" si="0"/>
        <v>972.2222222222222</v>
      </c>
      <c r="F11" s="132">
        <v>9</v>
      </c>
      <c r="G11" s="43">
        <v>5</v>
      </c>
      <c r="H11" s="65">
        <f t="shared" si="1"/>
        <v>995.3703703703703</v>
      </c>
      <c r="I11" s="90">
        <v>10</v>
      </c>
      <c r="J11" s="132">
        <v>6</v>
      </c>
      <c r="K11" s="43">
        <v>135</v>
      </c>
      <c r="L11" s="65">
        <f t="shared" si="2"/>
        <v>950</v>
      </c>
      <c r="M11" s="132">
        <v>8</v>
      </c>
      <c r="N11" s="139">
        <f t="shared" si="3"/>
        <v>2917.5925925925926</v>
      </c>
      <c r="O11" s="114">
        <f ca="1" t="shared" si="4"/>
        <v>0.5725524690758226</v>
      </c>
    </row>
    <row r="12" spans="1:15" ht="25.5">
      <c r="A12" s="81">
        <v>7</v>
      </c>
      <c r="B12" s="86" t="s">
        <v>120</v>
      </c>
      <c r="C12" s="128" t="s">
        <v>78</v>
      </c>
      <c r="D12" s="43">
        <v>75</v>
      </c>
      <c r="E12" s="65">
        <f t="shared" si="0"/>
        <v>940.4761904761905</v>
      </c>
      <c r="F12" s="132">
        <v>12</v>
      </c>
      <c r="G12" s="43">
        <v>2</v>
      </c>
      <c r="H12" s="65">
        <f t="shared" si="1"/>
        <v>998.1481481481482</v>
      </c>
      <c r="I12" s="90">
        <v>6</v>
      </c>
      <c r="J12" s="132">
        <v>7</v>
      </c>
      <c r="K12" s="43">
        <v>94</v>
      </c>
      <c r="L12" s="65">
        <f t="shared" si="2"/>
        <v>972.7777777777777</v>
      </c>
      <c r="M12" s="132">
        <v>7</v>
      </c>
      <c r="N12" s="139">
        <f t="shared" si="3"/>
        <v>2911.4021164021165</v>
      </c>
      <c r="O12" s="114">
        <f ca="1" t="shared" si="4"/>
        <v>0.2491257936535458</v>
      </c>
    </row>
    <row r="13" spans="1:15" ht="25.5" customHeight="1">
      <c r="A13" s="81">
        <v>8</v>
      </c>
      <c r="B13" s="86" t="s">
        <v>87</v>
      </c>
      <c r="C13" s="128" t="s">
        <v>188</v>
      </c>
      <c r="D13" s="43">
        <v>75</v>
      </c>
      <c r="E13" s="65">
        <f t="shared" si="0"/>
        <v>940.4761904761905</v>
      </c>
      <c r="F13" s="132">
        <v>12</v>
      </c>
      <c r="G13" s="43">
        <v>18</v>
      </c>
      <c r="H13" s="65">
        <f t="shared" si="1"/>
        <v>983.3333333333333</v>
      </c>
      <c r="I13" s="90">
        <v>15</v>
      </c>
      <c r="J13" s="132">
        <v>9</v>
      </c>
      <c r="K13" s="43">
        <v>349</v>
      </c>
      <c r="L13" s="65">
        <f t="shared" si="2"/>
        <v>831.1111111111111</v>
      </c>
      <c r="M13" s="132">
        <v>12</v>
      </c>
      <c r="N13" s="139">
        <f t="shared" si="3"/>
        <v>2754.920634920635</v>
      </c>
      <c r="O13" s="114">
        <f ca="1" t="shared" si="4"/>
        <v>0.875746471473428</v>
      </c>
    </row>
    <row r="14" spans="1:15" ht="25.5">
      <c r="A14" s="81">
        <v>9</v>
      </c>
      <c r="B14" s="86" t="s">
        <v>59</v>
      </c>
      <c r="C14" s="128" t="s">
        <v>39</v>
      </c>
      <c r="D14" s="43">
        <v>52</v>
      </c>
      <c r="E14" s="65">
        <f t="shared" si="0"/>
        <v>958.7301587301588</v>
      </c>
      <c r="F14" s="132">
        <v>10</v>
      </c>
      <c r="G14" s="43">
        <v>37</v>
      </c>
      <c r="H14" s="65">
        <f t="shared" si="1"/>
        <v>965.7407407407408</v>
      </c>
      <c r="I14" s="90">
        <v>17</v>
      </c>
      <c r="J14" s="132">
        <v>8</v>
      </c>
      <c r="K14" s="43">
        <v>480</v>
      </c>
      <c r="L14" s="65">
        <f t="shared" si="2"/>
        <v>758.3333333333333</v>
      </c>
      <c r="M14" s="132">
        <v>16</v>
      </c>
      <c r="N14" s="139">
        <f t="shared" si="3"/>
        <v>2682.804232804233</v>
      </c>
      <c r="O14" s="114">
        <f ca="1" t="shared" si="4"/>
        <v>0.9174233405362875</v>
      </c>
    </row>
    <row r="15" spans="1:15" ht="25.5">
      <c r="A15" s="81">
        <v>10</v>
      </c>
      <c r="B15" s="86" t="s">
        <v>64</v>
      </c>
      <c r="C15" s="128" t="s">
        <v>33</v>
      </c>
      <c r="D15" s="43">
        <v>135</v>
      </c>
      <c r="E15" s="65">
        <f t="shared" si="0"/>
        <v>892.8571428571429</v>
      </c>
      <c r="F15" s="132">
        <v>17</v>
      </c>
      <c r="G15" s="43">
        <v>2</v>
      </c>
      <c r="H15" s="65">
        <f t="shared" si="1"/>
        <v>998.1481481481482</v>
      </c>
      <c r="I15" s="90">
        <v>6</v>
      </c>
      <c r="J15" s="132">
        <v>11</v>
      </c>
      <c r="K15" s="43">
        <v>456</v>
      </c>
      <c r="L15" s="65">
        <f t="shared" si="2"/>
        <v>771.6666666666666</v>
      </c>
      <c r="M15" s="132">
        <v>15</v>
      </c>
      <c r="N15" s="139">
        <f t="shared" si="3"/>
        <v>2662.671957671958</v>
      </c>
      <c r="O15" s="114">
        <f ca="1" t="shared" si="4"/>
        <v>0.22595440687944368</v>
      </c>
    </row>
    <row r="16" spans="1:15" ht="25.5">
      <c r="A16" s="81">
        <v>11</v>
      </c>
      <c r="B16" s="86" t="s">
        <v>77</v>
      </c>
      <c r="C16" s="128" t="s">
        <v>80</v>
      </c>
      <c r="D16" s="43">
        <v>185</v>
      </c>
      <c r="E16" s="65">
        <f t="shared" si="0"/>
        <v>853.1746031746031</v>
      </c>
      <c r="F16" s="132">
        <v>19</v>
      </c>
      <c r="G16" s="43">
        <v>75</v>
      </c>
      <c r="H16" s="65">
        <f t="shared" si="1"/>
        <v>930.5555555555555</v>
      </c>
      <c r="I16" s="90">
        <v>21</v>
      </c>
      <c r="J16" s="132">
        <v>19</v>
      </c>
      <c r="K16" s="43">
        <v>420</v>
      </c>
      <c r="L16" s="65">
        <f t="shared" si="2"/>
        <v>791.6666666666666</v>
      </c>
      <c r="M16" s="132">
        <v>13</v>
      </c>
      <c r="N16" s="139">
        <f t="shared" si="3"/>
        <v>2575.3968253968255</v>
      </c>
      <c r="O16" s="114">
        <f ca="1" t="shared" si="4"/>
        <v>0.3095569630163919</v>
      </c>
    </row>
    <row r="17" spans="1:15" ht="25.5">
      <c r="A17" s="81">
        <v>12</v>
      </c>
      <c r="B17" s="86" t="s">
        <v>79</v>
      </c>
      <c r="C17" s="128" t="s">
        <v>46</v>
      </c>
      <c r="D17" s="43">
        <v>18</v>
      </c>
      <c r="E17" s="65">
        <f t="shared" si="0"/>
        <v>985.7142857142858</v>
      </c>
      <c r="F17" s="132">
        <v>3</v>
      </c>
      <c r="G17" s="43">
        <v>204</v>
      </c>
      <c r="H17" s="65">
        <f t="shared" si="1"/>
        <v>811.1111111111111</v>
      </c>
      <c r="I17" s="90">
        <v>27</v>
      </c>
      <c r="J17" s="132">
        <v>17</v>
      </c>
      <c r="K17" s="43">
        <v>455</v>
      </c>
      <c r="L17" s="65">
        <f t="shared" si="2"/>
        <v>772.2222222222223</v>
      </c>
      <c r="M17" s="132">
        <v>14</v>
      </c>
      <c r="N17" s="139">
        <f t="shared" si="3"/>
        <v>2569.0476190476193</v>
      </c>
      <c r="O17" s="114">
        <f ca="1" t="shared" si="4"/>
        <v>0.37026078398491036</v>
      </c>
    </row>
    <row r="18" spans="1:15" ht="25.5">
      <c r="A18" s="81">
        <v>13</v>
      </c>
      <c r="B18" s="86" t="s">
        <v>125</v>
      </c>
      <c r="C18" s="128" t="s">
        <v>189</v>
      </c>
      <c r="D18" s="43">
        <v>110</v>
      </c>
      <c r="E18" s="65">
        <f t="shared" si="0"/>
        <v>912.6984126984127</v>
      </c>
      <c r="F18" s="132">
        <v>15</v>
      </c>
      <c r="G18" s="43">
        <v>60</v>
      </c>
      <c r="H18" s="65">
        <f t="shared" si="1"/>
        <v>944.4444444444445</v>
      </c>
      <c r="I18" s="90">
        <v>18</v>
      </c>
      <c r="J18" s="132">
        <v>13</v>
      </c>
      <c r="K18" s="43">
        <v>605</v>
      </c>
      <c r="L18" s="65">
        <f t="shared" si="2"/>
        <v>688.8888888888889</v>
      </c>
      <c r="M18" s="132">
        <v>18</v>
      </c>
      <c r="N18" s="139">
        <f t="shared" si="3"/>
        <v>2546.031746031746</v>
      </c>
      <c r="O18" s="114">
        <f ca="1" t="shared" si="4"/>
        <v>0.542486515804623</v>
      </c>
    </row>
    <row r="19" spans="1:15" ht="25.5">
      <c r="A19" s="81">
        <v>14</v>
      </c>
      <c r="B19" s="86" t="s">
        <v>75</v>
      </c>
      <c r="C19" s="128" t="s">
        <v>44</v>
      </c>
      <c r="D19" s="43">
        <v>63</v>
      </c>
      <c r="E19" s="65">
        <f t="shared" si="0"/>
        <v>950</v>
      </c>
      <c r="F19" s="132">
        <v>11</v>
      </c>
      <c r="G19" s="43">
        <v>71</v>
      </c>
      <c r="H19" s="65">
        <f t="shared" si="1"/>
        <v>934.2592592592592</v>
      </c>
      <c r="I19" s="90">
        <v>19</v>
      </c>
      <c r="J19" s="132">
        <v>12</v>
      </c>
      <c r="K19" s="43">
        <v>655</v>
      </c>
      <c r="L19" s="65">
        <f t="shared" si="2"/>
        <v>661.1111111111111</v>
      </c>
      <c r="M19" s="132">
        <v>20</v>
      </c>
      <c r="N19" s="139">
        <f t="shared" si="3"/>
        <v>2545.3703703703704</v>
      </c>
      <c r="O19" s="114">
        <f ca="1" t="shared" si="4"/>
        <v>0.9713987172028498</v>
      </c>
    </row>
    <row r="20" spans="1:15" ht="25.5">
      <c r="A20" s="81">
        <v>15</v>
      </c>
      <c r="B20" s="86" t="s">
        <v>70</v>
      </c>
      <c r="C20" s="128" t="s">
        <v>42</v>
      </c>
      <c r="D20" s="43">
        <v>20</v>
      </c>
      <c r="E20" s="65">
        <f t="shared" si="0"/>
        <v>984.1269841269841</v>
      </c>
      <c r="F20" s="132">
        <v>4</v>
      </c>
      <c r="G20" s="43">
        <v>179</v>
      </c>
      <c r="H20" s="65">
        <f t="shared" si="1"/>
        <v>834.2592592592592</v>
      </c>
      <c r="I20" s="90">
        <v>26</v>
      </c>
      <c r="J20" s="132">
        <v>16</v>
      </c>
      <c r="K20" s="43">
        <v>559</v>
      </c>
      <c r="L20" s="65">
        <f t="shared" si="2"/>
        <v>714.4444444444445</v>
      </c>
      <c r="M20" s="132">
        <v>17</v>
      </c>
      <c r="N20" s="139">
        <f t="shared" si="3"/>
        <v>2532.8306878306876</v>
      </c>
      <c r="O20" s="114">
        <f ca="1" t="shared" si="4"/>
        <v>0.3181286491874893</v>
      </c>
    </row>
    <row r="21" spans="1:15" ht="15.75">
      <c r="A21" s="81">
        <v>16</v>
      </c>
      <c r="B21" s="86" t="s">
        <v>25</v>
      </c>
      <c r="C21" s="128" t="s">
        <v>16</v>
      </c>
      <c r="D21" s="43">
        <v>180</v>
      </c>
      <c r="E21" s="65">
        <f t="shared" si="0"/>
        <v>857.1428571428571</v>
      </c>
      <c r="F21" s="132">
        <v>18</v>
      </c>
      <c r="G21" s="43">
        <v>380</v>
      </c>
      <c r="H21" s="65">
        <f t="shared" si="1"/>
        <v>648.1481481481482</v>
      </c>
      <c r="I21" s="90">
        <v>31</v>
      </c>
      <c r="J21" s="132">
        <v>27</v>
      </c>
      <c r="K21" s="43">
        <v>71</v>
      </c>
      <c r="L21" s="65">
        <f t="shared" si="2"/>
        <v>985.5555555555555</v>
      </c>
      <c r="M21" s="132">
        <v>5</v>
      </c>
      <c r="N21" s="139">
        <f t="shared" si="3"/>
        <v>2490.846560846561</v>
      </c>
      <c r="O21" s="114">
        <f ca="1" t="shared" si="4"/>
        <v>0.552790670332292</v>
      </c>
    </row>
    <row r="22" spans="1:15" ht="25.5">
      <c r="A22" s="81">
        <v>17</v>
      </c>
      <c r="B22" s="86" t="s">
        <v>65</v>
      </c>
      <c r="C22" s="128" t="s">
        <v>34</v>
      </c>
      <c r="D22" s="43">
        <v>250</v>
      </c>
      <c r="E22" s="65">
        <f t="shared" si="0"/>
        <v>801.5873015873017</v>
      </c>
      <c r="F22" s="132">
        <v>22</v>
      </c>
      <c r="G22" s="43">
        <v>14</v>
      </c>
      <c r="H22" s="65">
        <f t="shared" si="1"/>
        <v>987.0370370370371</v>
      </c>
      <c r="I22" s="90">
        <v>13</v>
      </c>
      <c r="J22" s="132">
        <v>18</v>
      </c>
      <c r="K22" s="43">
        <v>615</v>
      </c>
      <c r="L22" s="65">
        <f t="shared" si="2"/>
        <v>683.3333333333334</v>
      </c>
      <c r="M22" s="132">
        <v>19</v>
      </c>
      <c r="N22" s="139">
        <f t="shared" si="3"/>
        <v>2471.957671957672</v>
      </c>
      <c r="O22" s="114">
        <f ca="1" t="shared" si="4"/>
        <v>0.16850033343984183</v>
      </c>
    </row>
    <row r="23" spans="1:15" ht="25.5">
      <c r="A23" s="81">
        <v>18</v>
      </c>
      <c r="B23" s="86" t="s">
        <v>58</v>
      </c>
      <c r="C23" s="128" t="s">
        <v>16</v>
      </c>
      <c r="D23" s="43">
        <v>270</v>
      </c>
      <c r="E23" s="65">
        <f t="shared" si="0"/>
        <v>785.7142857142857</v>
      </c>
      <c r="F23" s="132">
        <v>23</v>
      </c>
      <c r="G23" s="43">
        <v>13</v>
      </c>
      <c r="H23" s="65">
        <f t="shared" si="1"/>
        <v>987.9629629629629</v>
      </c>
      <c r="I23" s="90">
        <v>12</v>
      </c>
      <c r="J23" s="132">
        <v>20</v>
      </c>
      <c r="K23" s="43">
        <v>665</v>
      </c>
      <c r="L23" s="65">
        <f t="shared" si="2"/>
        <v>655.5555555555555</v>
      </c>
      <c r="M23" s="132">
        <v>21</v>
      </c>
      <c r="N23" s="139">
        <f t="shared" si="3"/>
        <v>2429.232804232804</v>
      </c>
      <c r="O23" s="114">
        <f ca="1" t="shared" si="4"/>
        <v>0.053101712686629776</v>
      </c>
    </row>
    <row r="24" spans="1:15" ht="27" customHeight="1">
      <c r="A24" s="81">
        <v>19</v>
      </c>
      <c r="B24" s="86" t="s">
        <v>126</v>
      </c>
      <c r="C24" s="128" t="s">
        <v>16</v>
      </c>
      <c r="D24" s="43">
        <v>122</v>
      </c>
      <c r="E24" s="65">
        <f t="shared" si="0"/>
        <v>903.1746031746031</v>
      </c>
      <c r="F24" s="132">
        <v>16</v>
      </c>
      <c r="G24" s="43">
        <v>10</v>
      </c>
      <c r="H24" s="65">
        <f t="shared" si="1"/>
        <v>990.7407407407406</v>
      </c>
      <c r="I24" s="90">
        <v>11</v>
      </c>
      <c r="J24" s="132">
        <v>10</v>
      </c>
      <c r="K24" s="43">
        <v>1030</v>
      </c>
      <c r="L24" s="65">
        <f t="shared" si="2"/>
        <v>452.77777777777777</v>
      </c>
      <c r="M24" s="132">
        <v>26</v>
      </c>
      <c r="N24" s="139">
        <f t="shared" si="3"/>
        <v>2346.6931216931216</v>
      </c>
      <c r="O24" s="114">
        <f ca="1" t="shared" si="4"/>
        <v>0.7232472953910318</v>
      </c>
    </row>
    <row r="25" spans="1:15" ht="25.5">
      <c r="A25" s="81">
        <v>20</v>
      </c>
      <c r="B25" s="86" t="s">
        <v>56</v>
      </c>
      <c r="C25" s="128" t="s">
        <v>52</v>
      </c>
      <c r="D25" s="43">
        <v>103</v>
      </c>
      <c r="E25" s="65">
        <f t="shared" si="0"/>
        <v>918.2539682539682</v>
      </c>
      <c r="F25" s="132">
        <v>14</v>
      </c>
      <c r="G25" s="43">
        <v>83</v>
      </c>
      <c r="H25" s="65">
        <f t="shared" si="1"/>
        <v>923.1481481481482</v>
      </c>
      <c r="I25" s="90">
        <v>25</v>
      </c>
      <c r="J25" s="132">
        <v>14</v>
      </c>
      <c r="K25" s="43">
        <v>1000</v>
      </c>
      <c r="L25" s="65">
        <f t="shared" si="2"/>
        <v>469.44444444444446</v>
      </c>
      <c r="M25" s="132">
        <v>24</v>
      </c>
      <c r="N25" s="139">
        <f t="shared" si="3"/>
        <v>2310.846560846561</v>
      </c>
      <c r="O25" s="114">
        <f ca="1" t="shared" si="4"/>
        <v>0.22301503532360512</v>
      </c>
    </row>
    <row r="26" spans="1:15" ht="15.75">
      <c r="A26" s="81">
        <v>21</v>
      </c>
      <c r="B26" s="86" t="s">
        <v>35</v>
      </c>
      <c r="C26" s="128" t="s">
        <v>16</v>
      </c>
      <c r="D26" s="43">
        <v>33</v>
      </c>
      <c r="E26" s="65">
        <f t="shared" si="0"/>
        <v>973.8095238095237</v>
      </c>
      <c r="F26" s="132">
        <v>8</v>
      </c>
      <c r="G26" s="43">
        <v>600</v>
      </c>
      <c r="H26" s="65">
        <f t="shared" si="1"/>
        <v>444.4444444444444</v>
      </c>
      <c r="I26" s="90">
        <v>33</v>
      </c>
      <c r="J26" s="132">
        <v>29</v>
      </c>
      <c r="K26" s="43">
        <v>246</v>
      </c>
      <c r="L26" s="65">
        <f t="shared" si="2"/>
        <v>888.3333333333333</v>
      </c>
      <c r="M26" s="132">
        <v>11</v>
      </c>
      <c r="N26" s="139">
        <f t="shared" si="3"/>
        <v>2306.587301587301</v>
      </c>
      <c r="O26" s="114">
        <f ca="1" t="shared" si="4"/>
        <v>0.4419889131258372</v>
      </c>
    </row>
    <row r="27" spans="1:15" ht="25.5">
      <c r="A27" s="81">
        <v>22</v>
      </c>
      <c r="B27" s="86" t="s">
        <v>60</v>
      </c>
      <c r="C27" s="128" t="s">
        <v>61</v>
      </c>
      <c r="D27" s="43">
        <v>233</v>
      </c>
      <c r="E27" s="65">
        <f t="shared" si="0"/>
        <v>815.0793650793651</v>
      </c>
      <c r="F27" s="132">
        <v>21</v>
      </c>
      <c r="G27" s="43">
        <v>79</v>
      </c>
      <c r="H27" s="65">
        <f t="shared" si="1"/>
        <v>926.8518518518518</v>
      </c>
      <c r="I27" s="90">
        <v>24</v>
      </c>
      <c r="J27" s="132">
        <v>21</v>
      </c>
      <c r="K27" s="43">
        <v>835</v>
      </c>
      <c r="L27" s="65">
        <f t="shared" si="2"/>
        <v>561.1111111111111</v>
      </c>
      <c r="M27" s="132">
        <v>23</v>
      </c>
      <c r="N27" s="139">
        <f t="shared" si="3"/>
        <v>2303.042328042328</v>
      </c>
      <c r="O27" s="114">
        <f ca="1" t="shared" si="4"/>
        <v>0.984442808847267</v>
      </c>
    </row>
    <row r="28" spans="1:15" ht="15.75">
      <c r="A28" s="81">
        <v>23</v>
      </c>
      <c r="B28" s="86" t="s">
        <v>85</v>
      </c>
      <c r="C28" s="128" t="s">
        <v>16</v>
      </c>
      <c r="D28" s="43">
        <v>440</v>
      </c>
      <c r="E28" s="65">
        <f t="shared" si="0"/>
        <v>650.7936507936508</v>
      </c>
      <c r="F28" s="132">
        <v>27</v>
      </c>
      <c r="G28" s="43">
        <v>310</v>
      </c>
      <c r="H28" s="65">
        <f t="shared" si="1"/>
        <v>712.9629629629629</v>
      </c>
      <c r="I28" s="90">
        <v>30</v>
      </c>
      <c r="J28" s="132">
        <v>31</v>
      </c>
      <c r="K28" s="43">
        <v>218</v>
      </c>
      <c r="L28" s="65">
        <f t="shared" si="2"/>
        <v>903.8888888888888</v>
      </c>
      <c r="M28" s="132">
        <v>10</v>
      </c>
      <c r="N28" s="139">
        <f t="shared" si="3"/>
        <v>2267.645502645503</v>
      </c>
      <c r="O28" s="114">
        <f ca="1" t="shared" si="4"/>
        <v>0.4241526890090235</v>
      </c>
    </row>
    <row r="29" spans="1:15" ht="25.5">
      <c r="A29" s="81">
        <v>24</v>
      </c>
      <c r="B29" s="86" t="s">
        <v>71</v>
      </c>
      <c r="C29" s="128" t="s">
        <v>72</v>
      </c>
      <c r="D29" s="43">
        <v>336</v>
      </c>
      <c r="E29" s="65">
        <f t="shared" si="0"/>
        <v>733.3333333333333</v>
      </c>
      <c r="F29" s="132">
        <v>25</v>
      </c>
      <c r="G29" s="43">
        <v>74</v>
      </c>
      <c r="H29" s="65">
        <f t="shared" si="1"/>
        <v>931.4814814814814</v>
      </c>
      <c r="I29" s="90">
        <v>20</v>
      </c>
      <c r="J29" s="132">
        <v>22</v>
      </c>
      <c r="K29" s="43">
        <v>765</v>
      </c>
      <c r="L29" s="65">
        <f t="shared" si="2"/>
        <v>600</v>
      </c>
      <c r="M29" s="132">
        <v>22</v>
      </c>
      <c r="N29" s="139">
        <f t="shared" si="3"/>
        <v>2264.814814814815</v>
      </c>
      <c r="O29" s="114">
        <f ca="1" t="shared" si="4"/>
        <v>0.8148857576195558</v>
      </c>
    </row>
    <row r="30" spans="1:15" ht="25.5">
      <c r="A30" s="81">
        <v>25</v>
      </c>
      <c r="B30" s="86" t="s">
        <v>129</v>
      </c>
      <c r="C30" s="128" t="s">
        <v>45</v>
      </c>
      <c r="D30" s="43">
        <v>210</v>
      </c>
      <c r="E30" s="65">
        <f t="shared" si="0"/>
        <v>833.3333333333334</v>
      </c>
      <c r="F30" s="132">
        <v>20</v>
      </c>
      <c r="G30" s="43">
        <v>0</v>
      </c>
      <c r="H30" s="65">
        <f t="shared" si="1"/>
        <v>1000</v>
      </c>
      <c r="I30" s="90">
        <v>1</v>
      </c>
      <c r="J30" s="132">
        <v>15</v>
      </c>
      <c r="K30" s="43">
        <v>1358</v>
      </c>
      <c r="L30" s="65">
        <f t="shared" si="2"/>
        <v>270.55555555555554</v>
      </c>
      <c r="M30" s="132">
        <v>32</v>
      </c>
      <c r="N30" s="139">
        <f t="shared" si="3"/>
        <v>2103.8888888888887</v>
      </c>
      <c r="O30" s="114">
        <f ca="1" t="shared" si="4"/>
        <v>0.20435258165789882</v>
      </c>
    </row>
    <row r="31" spans="1:15" ht="25.5">
      <c r="A31" s="81">
        <v>26</v>
      </c>
      <c r="B31" s="86" t="s">
        <v>121</v>
      </c>
      <c r="C31" s="128" t="s">
        <v>122</v>
      </c>
      <c r="D31" s="43">
        <v>569</v>
      </c>
      <c r="E31" s="65">
        <f t="shared" si="0"/>
        <v>548.4126984126984</v>
      </c>
      <c r="F31" s="132">
        <v>31</v>
      </c>
      <c r="G31" s="43">
        <v>15</v>
      </c>
      <c r="H31" s="65">
        <f t="shared" si="1"/>
        <v>986.1111111111112</v>
      </c>
      <c r="I31" s="90">
        <v>14</v>
      </c>
      <c r="J31" s="132">
        <v>25</v>
      </c>
      <c r="K31" s="43">
        <v>1090</v>
      </c>
      <c r="L31" s="65">
        <f t="shared" si="2"/>
        <v>419.44444444444446</v>
      </c>
      <c r="M31" s="132">
        <v>28</v>
      </c>
      <c r="N31" s="139">
        <f t="shared" si="3"/>
        <v>1953.968253968254</v>
      </c>
      <c r="O31" s="114">
        <f ca="1" t="shared" si="4"/>
        <v>0.15803146222435172</v>
      </c>
    </row>
    <row r="32" spans="1:15" ht="25.5">
      <c r="A32" s="81">
        <v>27</v>
      </c>
      <c r="B32" s="86" t="s">
        <v>123</v>
      </c>
      <c r="C32" s="128" t="s">
        <v>124</v>
      </c>
      <c r="D32" s="43">
        <v>470</v>
      </c>
      <c r="E32" s="65">
        <f t="shared" si="0"/>
        <v>626.984126984127</v>
      </c>
      <c r="F32" s="132">
        <v>29</v>
      </c>
      <c r="G32" s="43">
        <v>76</v>
      </c>
      <c r="H32" s="65">
        <f t="shared" si="1"/>
        <v>929.6296296296296</v>
      </c>
      <c r="I32" s="90">
        <v>22</v>
      </c>
      <c r="J32" s="132">
        <v>24</v>
      </c>
      <c r="K32" s="43">
        <v>1150</v>
      </c>
      <c r="L32" s="65">
        <f t="shared" si="2"/>
        <v>386.11111111111114</v>
      </c>
      <c r="M32" s="132">
        <v>29</v>
      </c>
      <c r="N32" s="139">
        <f t="shared" si="3"/>
        <v>1942.7248677248676</v>
      </c>
      <c r="O32" s="114">
        <f ca="1" t="shared" si="4"/>
        <v>0.23831750535819607</v>
      </c>
    </row>
    <row r="33" spans="1:15" ht="25.5">
      <c r="A33" s="81">
        <v>28</v>
      </c>
      <c r="B33" s="86" t="s">
        <v>67</v>
      </c>
      <c r="C33" s="128" t="s">
        <v>41</v>
      </c>
      <c r="D33" s="43">
        <v>450</v>
      </c>
      <c r="E33" s="65">
        <f t="shared" si="0"/>
        <v>642.8571428571429</v>
      </c>
      <c r="F33" s="132">
        <v>28</v>
      </c>
      <c r="G33" s="43">
        <v>78</v>
      </c>
      <c r="H33" s="65">
        <f t="shared" si="1"/>
        <v>927.7777777777778</v>
      </c>
      <c r="I33" s="90">
        <v>23</v>
      </c>
      <c r="J33" s="132">
        <v>23</v>
      </c>
      <c r="K33" s="43">
        <v>1384</v>
      </c>
      <c r="L33" s="65">
        <f t="shared" si="2"/>
        <v>256.11111111111114</v>
      </c>
      <c r="M33" s="132">
        <v>35</v>
      </c>
      <c r="N33" s="139">
        <f t="shared" si="3"/>
        <v>1826.7460317460318</v>
      </c>
      <c r="O33" s="114">
        <f ca="1" t="shared" si="4"/>
        <v>0.7275471228435932</v>
      </c>
    </row>
    <row r="34" spans="1:15" ht="25.5">
      <c r="A34" s="81">
        <v>29</v>
      </c>
      <c r="B34" s="86" t="s">
        <v>54</v>
      </c>
      <c r="C34" s="128" t="s">
        <v>53</v>
      </c>
      <c r="D34" s="43">
        <v>640</v>
      </c>
      <c r="E34" s="65">
        <f t="shared" si="0"/>
        <v>492.06349206349205</v>
      </c>
      <c r="F34" s="132">
        <v>34</v>
      </c>
      <c r="G34" s="43">
        <v>2</v>
      </c>
      <c r="H34" s="65">
        <f t="shared" si="1"/>
        <v>998.1481481481482</v>
      </c>
      <c r="I34" s="90">
        <v>6</v>
      </c>
      <c r="J34" s="132">
        <v>28</v>
      </c>
      <c r="K34" s="43">
        <v>1360</v>
      </c>
      <c r="L34" s="65">
        <f t="shared" si="2"/>
        <v>269.44444444444446</v>
      </c>
      <c r="M34" s="132">
        <v>33</v>
      </c>
      <c r="N34" s="139">
        <f t="shared" si="3"/>
        <v>1759.6560846560847</v>
      </c>
      <c r="O34" s="114">
        <f ca="1" t="shared" si="4"/>
        <v>0.45162044692922354</v>
      </c>
    </row>
    <row r="35" spans="1:15" ht="25.5">
      <c r="A35" s="81">
        <v>30</v>
      </c>
      <c r="B35" s="86" t="s">
        <v>55</v>
      </c>
      <c r="C35" s="128" t="s">
        <v>51</v>
      </c>
      <c r="D35" s="43">
        <v>358</v>
      </c>
      <c r="E35" s="65">
        <f t="shared" si="0"/>
        <v>715.8730158730159</v>
      </c>
      <c r="F35" s="132">
        <v>26</v>
      </c>
      <c r="G35" s="43">
        <v>220</v>
      </c>
      <c r="H35" s="65">
        <f t="shared" si="1"/>
        <v>796.2962962962963</v>
      </c>
      <c r="I35" s="90">
        <v>28</v>
      </c>
      <c r="J35" s="132">
        <v>26</v>
      </c>
      <c r="K35" s="43">
        <v>1450</v>
      </c>
      <c r="L35" s="65">
        <f t="shared" si="2"/>
        <v>219.44444444444443</v>
      </c>
      <c r="M35" s="132">
        <v>36</v>
      </c>
      <c r="N35" s="139">
        <f t="shared" si="3"/>
        <v>1731.6137566137568</v>
      </c>
      <c r="O35" s="114">
        <f ca="1" t="shared" si="4"/>
        <v>0.5757362919043878</v>
      </c>
    </row>
    <row r="36" spans="1:15" ht="25.5">
      <c r="A36" s="81">
        <v>31</v>
      </c>
      <c r="B36" s="86" t="s">
        <v>81</v>
      </c>
      <c r="C36" s="128" t="s">
        <v>47</v>
      </c>
      <c r="D36" s="43">
        <v>760</v>
      </c>
      <c r="E36" s="65">
        <f t="shared" si="0"/>
        <v>396.8253968253968</v>
      </c>
      <c r="F36" s="132">
        <v>36</v>
      </c>
      <c r="G36" s="43">
        <v>28</v>
      </c>
      <c r="H36" s="65">
        <f t="shared" si="1"/>
        <v>974.0740740740741</v>
      </c>
      <c r="I36" s="90">
        <v>16</v>
      </c>
      <c r="J36" s="132">
        <v>30</v>
      </c>
      <c r="K36" s="43">
        <v>1293</v>
      </c>
      <c r="L36" s="65">
        <f t="shared" si="2"/>
        <v>306.66666666666663</v>
      </c>
      <c r="M36" s="132">
        <v>30</v>
      </c>
      <c r="N36" s="139">
        <f t="shared" si="3"/>
        <v>1677.5661375661375</v>
      </c>
      <c r="O36" s="114">
        <f ca="1" t="shared" si="4"/>
        <v>0.5174497929925641</v>
      </c>
    </row>
    <row r="37" spans="1:15" ht="25.5">
      <c r="A37" s="81">
        <v>32</v>
      </c>
      <c r="B37" s="86" t="s">
        <v>63</v>
      </c>
      <c r="C37" s="128" t="s">
        <v>34</v>
      </c>
      <c r="D37" s="43">
        <v>299</v>
      </c>
      <c r="E37" s="65">
        <f t="shared" si="0"/>
        <v>762.6984126984127</v>
      </c>
      <c r="F37" s="132">
        <v>24</v>
      </c>
      <c r="G37" s="43">
        <v>615</v>
      </c>
      <c r="H37" s="65">
        <f t="shared" si="1"/>
        <v>430.5555555555556</v>
      </c>
      <c r="I37" s="90">
        <v>34</v>
      </c>
      <c r="J37" s="132">
        <v>33</v>
      </c>
      <c r="K37" s="43">
        <v>1368</v>
      </c>
      <c r="L37" s="65">
        <f t="shared" si="2"/>
        <v>265</v>
      </c>
      <c r="M37" s="132">
        <v>34</v>
      </c>
      <c r="N37" s="139">
        <f t="shared" si="3"/>
        <v>1458.2539682539682</v>
      </c>
      <c r="O37" s="114">
        <f ca="1" t="shared" si="4"/>
        <v>0.08574397997208472</v>
      </c>
    </row>
    <row r="38" spans="1:15" ht="25.5">
      <c r="A38" s="81">
        <v>33</v>
      </c>
      <c r="B38" s="86" t="s">
        <v>82</v>
      </c>
      <c r="C38" s="128" t="s">
        <v>16</v>
      </c>
      <c r="D38" s="43">
        <v>605</v>
      </c>
      <c r="E38" s="65">
        <f t="shared" si="0"/>
        <v>519.8412698412699</v>
      </c>
      <c r="F38" s="132">
        <v>32</v>
      </c>
      <c r="G38" s="43">
        <v>292</v>
      </c>
      <c r="H38" s="65">
        <f t="shared" si="1"/>
        <v>729.6296296296297</v>
      </c>
      <c r="I38" s="90">
        <v>29</v>
      </c>
      <c r="J38" s="132">
        <v>32</v>
      </c>
      <c r="K38" s="43">
        <v>1671</v>
      </c>
      <c r="L38" s="65">
        <f t="shared" si="2"/>
        <v>96.66666666666667</v>
      </c>
      <c r="M38" s="132">
        <v>38</v>
      </c>
      <c r="N38" s="139">
        <f t="shared" si="3"/>
        <v>1346.1375661375662</v>
      </c>
      <c r="O38" s="114">
        <f ca="1" t="shared" si="4"/>
        <v>0.302954305843998</v>
      </c>
    </row>
    <row r="39" spans="1:15" ht="15.75">
      <c r="A39" s="81">
        <v>34</v>
      </c>
      <c r="B39" s="86" t="s">
        <v>130</v>
      </c>
      <c r="C39" s="128" t="s">
        <v>16</v>
      </c>
      <c r="D39" s="43">
        <v>690</v>
      </c>
      <c r="E39" s="65">
        <f t="shared" si="0"/>
        <v>452.3809523809524</v>
      </c>
      <c r="F39" s="132">
        <v>35</v>
      </c>
      <c r="G39" s="43">
        <v>420</v>
      </c>
      <c r="H39" s="65">
        <v>420</v>
      </c>
      <c r="I39" s="90">
        <v>35</v>
      </c>
      <c r="J39" s="132">
        <v>34</v>
      </c>
      <c r="K39" s="43">
        <v>1013</v>
      </c>
      <c r="L39" s="65">
        <f t="shared" si="2"/>
        <v>462.22222222222223</v>
      </c>
      <c r="M39" s="132">
        <v>25</v>
      </c>
      <c r="N39" s="139">
        <f t="shared" si="3"/>
        <v>1334.6031746031747</v>
      </c>
      <c r="O39" s="114">
        <f ca="1" t="shared" si="4"/>
        <v>0.5255646939045293</v>
      </c>
    </row>
    <row r="40" spans="1:15" ht="15.75">
      <c r="A40" s="81">
        <v>35</v>
      </c>
      <c r="B40" s="86" t="s">
        <v>38</v>
      </c>
      <c r="C40" s="128" t="s">
        <v>34</v>
      </c>
      <c r="D40" s="43">
        <v>620</v>
      </c>
      <c r="E40" s="65">
        <f t="shared" si="0"/>
        <v>507.9365079365079</v>
      </c>
      <c r="F40" s="132">
        <v>33</v>
      </c>
      <c r="G40" s="43">
        <v>730</v>
      </c>
      <c r="H40" s="65">
        <f aca="true" t="shared" si="5" ref="H40:H49">IF(G40="abs",0,IF(G40&lt;(H$3+H$4),(H$3+H$4-G40)/H$3*1000,1))</f>
        <v>324.0740740740741</v>
      </c>
      <c r="I40" s="90">
        <v>36</v>
      </c>
      <c r="J40" s="132">
        <v>35</v>
      </c>
      <c r="K40" s="43">
        <v>1068</v>
      </c>
      <c r="L40" s="65">
        <f t="shared" si="2"/>
        <v>431.66666666666663</v>
      </c>
      <c r="M40" s="132">
        <v>27</v>
      </c>
      <c r="N40" s="139">
        <f t="shared" si="3"/>
        <v>1263.6772486772486</v>
      </c>
      <c r="O40" s="114">
        <f ca="1" t="shared" si="4"/>
        <v>0.7821858363823733</v>
      </c>
    </row>
    <row r="41" spans="1:15" ht="25.5">
      <c r="A41" s="81">
        <v>36</v>
      </c>
      <c r="B41" s="86" t="s">
        <v>86</v>
      </c>
      <c r="C41" s="128"/>
      <c r="D41" s="43">
        <v>488</v>
      </c>
      <c r="E41" s="65">
        <f t="shared" si="0"/>
        <v>612.6984126984128</v>
      </c>
      <c r="F41" s="132">
        <v>30</v>
      </c>
      <c r="G41" s="43">
        <v>890</v>
      </c>
      <c r="H41" s="65">
        <f t="shared" si="5"/>
        <v>175.92592592592592</v>
      </c>
      <c r="I41" s="90">
        <v>38</v>
      </c>
      <c r="J41" s="132">
        <v>36</v>
      </c>
      <c r="K41" s="43">
        <v>1295</v>
      </c>
      <c r="L41" s="65">
        <f t="shared" si="2"/>
        <v>305.5555555555556</v>
      </c>
      <c r="M41" s="132">
        <v>31</v>
      </c>
      <c r="N41" s="139">
        <f t="shared" si="3"/>
        <v>1094.1798941798943</v>
      </c>
      <c r="O41" s="114">
        <f ca="1" t="shared" si="4"/>
        <v>0.058426111287858795</v>
      </c>
    </row>
    <row r="42" spans="1:15" ht="15.75">
      <c r="A42" s="81">
        <v>37</v>
      </c>
      <c r="B42" s="93" t="s">
        <v>163</v>
      </c>
      <c r="C42" s="154" t="s">
        <v>16</v>
      </c>
      <c r="D42" s="43" t="s">
        <v>17</v>
      </c>
      <c r="E42" s="65">
        <f t="shared" si="0"/>
        <v>0</v>
      </c>
      <c r="F42" s="132" t="s">
        <v>18</v>
      </c>
      <c r="G42" s="43" t="s">
        <v>17</v>
      </c>
      <c r="H42" s="65">
        <f t="shared" si="5"/>
        <v>0</v>
      </c>
      <c r="I42" s="90" t="s">
        <v>18</v>
      </c>
      <c r="J42" s="132" t="s">
        <v>18</v>
      </c>
      <c r="K42" s="43">
        <v>175</v>
      </c>
      <c r="L42" s="65">
        <f t="shared" si="2"/>
        <v>927.7777777777778</v>
      </c>
      <c r="M42" s="132">
        <v>9</v>
      </c>
      <c r="N42" s="139">
        <f t="shared" si="3"/>
        <v>927.7777777777778</v>
      </c>
      <c r="O42" s="114">
        <f ca="1" t="shared" si="4"/>
        <v>0.014165958061227168</v>
      </c>
    </row>
    <row r="43" spans="1:15" ht="25.5">
      <c r="A43" s="81">
        <v>38</v>
      </c>
      <c r="B43" s="87" t="s">
        <v>73</v>
      </c>
      <c r="C43" s="128" t="s">
        <v>16</v>
      </c>
      <c r="D43" s="43">
        <v>1345</v>
      </c>
      <c r="E43" s="65">
        <f t="shared" si="0"/>
        <v>1</v>
      </c>
      <c r="F43" s="132">
        <v>38</v>
      </c>
      <c r="G43" s="43">
        <v>435</v>
      </c>
      <c r="H43" s="65">
        <f t="shared" si="5"/>
        <v>597.2222222222222</v>
      </c>
      <c r="I43" s="90">
        <v>32</v>
      </c>
      <c r="J43" s="132">
        <v>37</v>
      </c>
      <c r="K43" s="43" t="s">
        <v>17</v>
      </c>
      <c r="L43" s="65">
        <f t="shared" si="2"/>
        <v>0</v>
      </c>
      <c r="M43" s="132" t="s">
        <v>18</v>
      </c>
      <c r="N43" s="139">
        <f t="shared" si="3"/>
        <v>598.2222222222222</v>
      </c>
      <c r="O43" s="114">
        <f ca="1" t="shared" si="4"/>
        <v>0.3352011193120218</v>
      </c>
    </row>
    <row r="44" spans="1:15" ht="26.25" thickBot="1">
      <c r="A44" s="124">
        <v>39</v>
      </c>
      <c r="B44" s="125" t="s">
        <v>62</v>
      </c>
      <c r="C44" s="129" t="s">
        <v>34</v>
      </c>
      <c r="D44" s="133">
        <v>1185</v>
      </c>
      <c r="E44" s="95">
        <f t="shared" si="0"/>
        <v>59.52380952380952</v>
      </c>
      <c r="F44" s="134">
        <v>37</v>
      </c>
      <c r="G44" s="133">
        <v>870</v>
      </c>
      <c r="H44" s="95">
        <f t="shared" si="5"/>
        <v>194.44444444444446</v>
      </c>
      <c r="I44" s="126">
        <v>37</v>
      </c>
      <c r="J44" s="134">
        <v>38</v>
      </c>
      <c r="K44" s="133">
        <v>1454</v>
      </c>
      <c r="L44" s="95">
        <f t="shared" si="2"/>
        <v>217.22222222222223</v>
      </c>
      <c r="M44" s="134">
        <v>37</v>
      </c>
      <c r="N44" s="140">
        <f t="shared" si="3"/>
        <v>471.1904761904762</v>
      </c>
      <c r="O44" s="114">
        <f aca="true" ca="1" t="shared" si="6" ref="O44:O49">RAND()</f>
        <v>0.22151976336599088</v>
      </c>
    </row>
    <row r="45" spans="1:15" ht="15.75" hidden="1">
      <c r="A45" s="116">
        <v>40</v>
      </c>
      <c r="C45" s="117"/>
      <c r="D45" s="118" t="s">
        <v>17</v>
      </c>
      <c r="E45" s="119">
        <f t="shared" si="0"/>
        <v>0</v>
      </c>
      <c r="F45" s="120" t="s">
        <v>18</v>
      </c>
      <c r="G45" s="118" t="s">
        <v>17</v>
      </c>
      <c r="H45" s="119">
        <f t="shared" si="5"/>
        <v>0</v>
      </c>
      <c r="I45" s="120" t="s">
        <v>18</v>
      </c>
      <c r="J45" s="120" t="s">
        <v>18</v>
      </c>
      <c r="K45" s="118" t="s">
        <v>17</v>
      </c>
      <c r="L45" s="119">
        <f t="shared" si="2"/>
        <v>0</v>
      </c>
      <c r="M45" s="120" t="s">
        <v>18</v>
      </c>
      <c r="N45" s="121">
        <f t="shared" si="3"/>
        <v>0</v>
      </c>
      <c r="O45" s="50">
        <f ca="1" t="shared" si="6"/>
        <v>0.7569230173964807</v>
      </c>
    </row>
    <row r="46" spans="1:15" ht="15.75" hidden="1">
      <c r="A46" s="76">
        <v>41</v>
      </c>
      <c r="D46" s="52" t="s">
        <v>17</v>
      </c>
      <c r="E46" s="65">
        <f t="shared" si="0"/>
        <v>0</v>
      </c>
      <c r="F46" s="90" t="s">
        <v>18</v>
      </c>
      <c r="G46" s="52" t="s">
        <v>17</v>
      </c>
      <c r="H46" s="65">
        <f t="shared" si="5"/>
        <v>0</v>
      </c>
      <c r="I46" s="90" t="s">
        <v>18</v>
      </c>
      <c r="J46" s="90" t="s">
        <v>18</v>
      </c>
      <c r="K46" s="52" t="s">
        <v>17</v>
      </c>
      <c r="L46" s="65">
        <f t="shared" si="2"/>
        <v>0</v>
      </c>
      <c r="M46" s="90" t="s">
        <v>18</v>
      </c>
      <c r="N46" s="91">
        <f t="shared" si="3"/>
        <v>0</v>
      </c>
      <c r="O46" s="50">
        <f ca="1" t="shared" si="6"/>
        <v>0.9522808508370812</v>
      </c>
    </row>
    <row r="47" spans="1:15" ht="15.75" hidden="1">
      <c r="A47" s="76">
        <v>42</v>
      </c>
      <c r="D47" s="52" t="s">
        <v>17</v>
      </c>
      <c r="E47" s="65">
        <f t="shared" si="0"/>
        <v>0</v>
      </c>
      <c r="F47" s="90" t="s">
        <v>18</v>
      </c>
      <c r="G47" s="52" t="s">
        <v>17</v>
      </c>
      <c r="H47" s="65">
        <f t="shared" si="5"/>
        <v>0</v>
      </c>
      <c r="I47" s="90" t="s">
        <v>18</v>
      </c>
      <c r="J47" s="90" t="s">
        <v>18</v>
      </c>
      <c r="K47" s="52" t="s">
        <v>17</v>
      </c>
      <c r="L47" s="65">
        <f t="shared" si="2"/>
        <v>0</v>
      </c>
      <c r="M47" s="90" t="s">
        <v>18</v>
      </c>
      <c r="N47" s="91">
        <f t="shared" si="3"/>
        <v>0</v>
      </c>
      <c r="O47" s="50">
        <f ca="1" t="shared" si="6"/>
        <v>0.5615630709749526</v>
      </c>
    </row>
    <row r="48" spans="1:15" ht="15.75" hidden="1">
      <c r="A48" s="76">
        <v>43</v>
      </c>
      <c r="D48" s="52" t="s">
        <v>17</v>
      </c>
      <c r="E48" s="65">
        <f t="shared" si="0"/>
        <v>0</v>
      </c>
      <c r="F48" s="90" t="s">
        <v>18</v>
      </c>
      <c r="G48" s="52" t="s">
        <v>17</v>
      </c>
      <c r="H48" s="65">
        <f t="shared" si="5"/>
        <v>0</v>
      </c>
      <c r="I48" s="90" t="s">
        <v>18</v>
      </c>
      <c r="J48" s="90" t="s">
        <v>18</v>
      </c>
      <c r="K48" s="52" t="s">
        <v>17</v>
      </c>
      <c r="L48" s="65">
        <f t="shared" si="2"/>
        <v>0</v>
      </c>
      <c r="M48" s="90" t="s">
        <v>18</v>
      </c>
      <c r="N48" s="91">
        <f t="shared" si="3"/>
        <v>0</v>
      </c>
      <c r="O48" s="50">
        <f ca="1" t="shared" si="6"/>
        <v>0.3222470450096431</v>
      </c>
    </row>
    <row r="49" spans="1:15" ht="15.75" hidden="1">
      <c r="A49" s="76">
        <v>44</v>
      </c>
      <c r="D49" s="52" t="s">
        <v>17</v>
      </c>
      <c r="E49" s="65">
        <f t="shared" si="0"/>
        <v>0</v>
      </c>
      <c r="F49" s="90" t="s">
        <v>18</v>
      </c>
      <c r="G49" s="52" t="s">
        <v>17</v>
      </c>
      <c r="H49" s="65">
        <f t="shared" si="5"/>
        <v>0</v>
      </c>
      <c r="I49" s="90" t="s">
        <v>18</v>
      </c>
      <c r="J49" s="90" t="s">
        <v>18</v>
      </c>
      <c r="K49" s="52" t="s">
        <v>17</v>
      </c>
      <c r="L49" s="65">
        <f t="shared" si="2"/>
        <v>0</v>
      </c>
      <c r="M49" s="90" t="s">
        <v>18</v>
      </c>
      <c r="N49" s="91">
        <f t="shared" si="3"/>
        <v>0</v>
      </c>
      <c r="O49" s="50">
        <f ca="1" t="shared" si="6"/>
        <v>0.9995560397046284</v>
      </c>
    </row>
    <row r="51" ht="12">
      <c r="C51" s="92"/>
    </row>
  </sheetData>
  <mergeCells count="2">
    <mergeCell ref="A2:C4"/>
    <mergeCell ref="A1:N1"/>
  </mergeCells>
  <printOptions/>
  <pageMargins left="0.5905511811023623" right="0.5905511811023623" top="0.5905511811023623" bottom="0.5905511811023623" header="0" footer="0"/>
  <pageSetup fitToHeight="2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pane xSplit="1" ySplit="5" topLeftCell="B8" activePane="bottomRight" state="frozen"/>
      <selection pane="topLeft" activeCell="G6" sqref="G6"/>
      <selection pane="topRight" activeCell="G6" sqref="G6"/>
      <selection pane="bottomLeft" activeCell="G6" sqref="G6"/>
      <selection pane="bottomRight" activeCell="B17" sqref="B17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</cols>
  <sheetData>
    <row r="1" spans="1:14" ht="27" thickBot="1">
      <c r="A1" s="8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66" t="s">
        <v>23</v>
      </c>
      <c r="B2" s="157"/>
      <c r="C2" s="167"/>
      <c r="D2" s="1" t="s">
        <v>0</v>
      </c>
      <c r="E2" s="2"/>
      <c r="F2" s="18"/>
      <c r="G2" s="3" t="s">
        <v>1</v>
      </c>
      <c r="H2" s="2"/>
      <c r="I2" s="4"/>
      <c r="J2" s="18"/>
      <c r="K2" s="1" t="s">
        <v>2</v>
      </c>
      <c r="L2" s="2"/>
      <c r="M2" s="23"/>
      <c r="N2" s="11"/>
    </row>
    <row r="3" spans="1:14" ht="12.75">
      <c r="A3" s="158"/>
      <c r="B3" s="160"/>
      <c r="C3" s="168"/>
      <c r="D3" s="5" t="s">
        <v>4</v>
      </c>
      <c r="E3" s="16">
        <v>900</v>
      </c>
      <c r="F3" s="19"/>
      <c r="G3" s="5" t="s">
        <v>4</v>
      </c>
      <c r="H3" s="17">
        <f>13*90</f>
        <v>1170</v>
      </c>
      <c r="I3" s="13"/>
      <c r="J3" s="21"/>
      <c r="K3" s="5" t="s">
        <v>4</v>
      </c>
      <c r="L3" s="6">
        <f>16*90</f>
        <v>1440</v>
      </c>
      <c r="M3" s="22"/>
      <c r="N3" s="7" t="s">
        <v>5</v>
      </c>
    </row>
    <row r="4" spans="1:14" ht="12.75">
      <c r="A4" s="161"/>
      <c r="B4" s="162"/>
      <c r="C4" s="169"/>
      <c r="D4" s="5" t="s">
        <v>7</v>
      </c>
      <c r="E4" s="17">
        <f>MIN(D6:D16)</f>
        <v>25</v>
      </c>
      <c r="F4" s="20" t="s">
        <v>19</v>
      </c>
      <c r="G4" s="5" t="s">
        <v>7</v>
      </c>
      <c r="H4" s="17">
        <f>MIN(G6:G16)</f>
        <v>50</v>
      </c>
      <c r="I4" s="14" t="s">
        <v>19</v>
      </c>
      <c r="J4" s="22" t="s">
        <v>8</v>
      </c>
      <c r="K4" s="17" t="s">
        <v>7</v>
      </c>
      <c r="L4" s="17">
        <f>MIN(K6:K16)</f>
        <v>9</v>
      </c>
      <c r="M4" s="22" t="s">
        <v>8</v>
      </c>
      <c r="N4" s="12"/>
    </row>
    <row r="5" spans="1:14" ht="13.5" thickBot="1">
      <c r="A5" s="15" t="s">
        <v>9</v>
      </c>
      <c r="B5" s="30" t="s">
        <v>10</v>
      </c>
      <c r="C5" s="30" t="s">
        <v>21</v>
      </c>
      <c r="D5" s="88" t="s">
        <v>11</v>
      </c>
      <c r="E5" s="99" t="s">
        <v>3</v>
      </c>
      <c r="F5" s="37" t="s">
        <v>12</v>
      </c>
      <c r="G5" s="88" t="s">
        <v>11</v>
      </c>
      <c r="H5" s="99" t="s">
        <v>3</v>
      </c>
      <c r="I5" s="89" t="s">
        <v>13</v>
      </c>
      <c r="J5" s="37" t="s">
        <v>20</v>
      </c>
      <c r="K5" s="88" t="s">
        <v>11</v>
      </c>
      <c r="L5" s="30" t="s">
        <v>3</v>
      </c>
      <c r="M5" s="22" t="s">
        <v>6</v>
      </c>
      <c r="N5" s="100" t="s">
        <v>15</v>
      </c>
    </row>
    <row r="6" spans="1:14" ht="27" customHeight="1">
      <c r="A6" s="82">
        <v>1</v>
      </c>
      <c r="B6" s="101" t="s">
        <v>88</v>
      </c>
      <c r="C6" s="102" t="s">
        <v>32</v>
      </c>
      <c r="D6" s="69">
        <v>47</v>
      </c>
      <c r="E6" s="64">
        <f aca="true" t="shared" si="0" ref="E6:E16">IF(D6="abs",0,IF(D6&lt;(E$3+E$4),(E$3+E$4-D6)/E$3*1000,1))</f>
        <v>975.5555555555555</v>
      </c>
      <c r="F6" s="46">
        <v>2</v>
      </c>
      <c r="G6" s="69">
        <v>50</v>
      </c>
      <c r="H6" s="64">
        <f aca="true" t="shared" si="1" ref="H6:H16">IF(G6="abs",0,IF(G6&lt;(H$3+H$4),(H$3+H$4-G6)/H$3*1000,1))</f>
        <v>1000</v>
      </c>
      <c r="I6" s="38">
        <v>1</v>
      </c>
      <c r="J6" s="46">
        <v>2</v>
      </c>
      <c r="K6" s="69">
        <v>29</v>
      </c>
      <c r="L6" s="64">
        <f aca="true" t="shared" si="2" ref="L6:L16">IF(K6="abs",0,IF(K6&lt;(L$3+L$4),(L$3+L$4-K6)/L$3*1000,1))</f>
        <v>986.1111111111112</v>
      </c>
      <c r="M6" s="46">
        <v>2</v>
      </c>
      <c r="N6" s="54">
        <f aca="true" t="shared" si="3" ref="N6:N16">L6+E6+H6</f>
        <v>2961.666666666667</v>
      </c>
    </row>
    <row r="7" spans="1:14" ht="27" customHeight="1">
      <c r="A7" s="83">
        <v>1</v>
      </c>
      <c r="B7" s="103" t="s">
        <v>89</v>
      </c>
      <c r="C7" s="104" t="s">
        <v>52</v>
      </c>
      <c r="D7" s="68">
        <v>47</v>
      </c>
      <c r="E7" s="65">
        <f t="shared" si="0"/>
        <v>975.5555555555555</v>
      </c>
      <c r="F7" s="47">
        <v>2</v>
      </c>
      <c r="G7" s="68">
        <v>50</v>
      </c>
      <c r="H7" s="65">
        <f t="shared" si="1"/>
        <v>1000</v>
      </c>
      <c r="I7" s="40">
        <v>1</v>
      </c>
      <c r="J7" s="47">
        <v>2</v>
      </c>
      <c r="K7" s="68">
        <v>29</v>
      </c>
      <c r="L7" s="65">
        <f t="shared" si="2"/>
        <v>986.1111111111112</v>
      </c>
      <c r="M7" s="47">
        <v>2</v>
      </c>
      <c r="N7" s="55">
        <f t="shared" si="3"/>
        <v>2961.666666666667</v>
      </c>
    </row>
    <row r="8" spans="1:14" ht="27" customHeight="1">
      <c r="A8" s="83">
        <v>3</v>
      </c>
      <c r="B8" s="103" t="s">
        <v>97</v>
      </c>
      <c r="C8" s="104" t="s">
        <v>43</v>
      </c>
      <c r="D8" s="68">
        <v>25</v>
      </c>
      <c r="E8" s="65">
        <f t="shared" si="0"/>
        <v>1000</v>
      </c>
      <c r="F8" s="47">
        <v>1</v>
      </c>
      <c r="G8" s="68">
        <v>55</v>
      </c>
      <c r="H8" s="65">
        <f t="shared" si="1"/>
        <v>995.7264957264957</v>
      </c>
      <c r="I8" s="40">
        <v>3</v>
      </c>
      <c r="J8" s="47">
        <v>1</v>
      </c>
      <c r="K8" s="68">
        <v>145</v>
      </c>
      <c r="L8" s="65">
        <f t="shared" si="2"/>
        <v>905.5555555555555</v>
      </c>
      <c r="M8" s="47">
        <v>6</v>
      </c>
      <c r="N8" s="55">
        <f t="shared" si="3"/>
        <v>2901.2820512820513</v>
      </c>
    </row>
    <row r="9" spans="1:14" ht="27" customHeight="1">
      <c r="A9" s="83">
        <v>4</v>
      </c>
      <c r="B9" s="103" t="s">
        <v>92</v>
      </c>
      <c r="C9" s="104" t="s">
        <v>44</v>
      </c>
      <c r="D9" s="68">
        <v>115</v>
      </c>
      <c r="E9" s="65">
        <f t="shared" si="0"/>
        <v>900</v>
      </c>
      <c r="F9" s="47">
        <v>4</v>
      </c>
      <c r="G9" s="68">
        <v>110</v>
      </c>
      <c r="H9" s="65">
        <f t="shared" si="1"/>
        <v>948.7179487179487</v>
      </c>
      <c r="I9" s="40">
        <v>7</v>
      </c>
      <c r="J9" s="47">
        <v>4</v>
      </c>
      <c r="K9" s="68">
        <v>9</v>
      </c>
      <c r="L9" s="65">
        <f t="shared" si="2"/>
        <v>1000</v>
      </c>
      <c r="M9" s="47">
        <v>1</v>
      </c>
      <c r="N9" s="55">
        <f t="shared" si="3"/>
        <v>2848.7179487179487</v>
      </c>
    </row>
    <row r="10" spans="1:14" ht="27" customHeight="1">
      <c r="A10" s="83">
        <v>5</v>
      </c>
      <c r="B10" s="103" t="s">
        <v>90</v>
      </c>
      <c r="C10" s="104" t="s">
        <v>40</v>
      </c>
      <c r="D10" s="68">
        <v>155</v>
      </c>
      <c r="E10" s="65">
        <f t="shared" si="0"/>
        <v>855.5555555555555</v>
      </c>
      <c r="F10" s="47">
        <v>5</v>
      </c>
      <c r="G10" s="68">
        <v>106</v>
      </c>
      <c r="H10" s="65">
        <f t="shared" si="1"/>
        <v>952.1367521367521</v>
      </c>
      <c r="I10" s="40">
        <v>6</v>
      </c>
      <c r="J10" s="47">
        <v>5</v>
      </c>
      <c r="K10" s="68">
        <v>120</v>
      </c>
      <c r="L10" s="65">
        <f t="shared" si="2"/>
        <v>922.9166666666667</v>
      </c>
      <c r="M10" s="47">
        <v>5</v>
      </c>
      <c r="N10" s="55">
        <f t="shared" si="3"/>
        <v>2730.608974358974</v>
      </c>
    </row>
    <row r="11" spans="1:14" ht="27" customHeight="1">
      <c r="A11" s="83">
        <v>6</v>
      </c>
      <c r="B11" s="103" t="s">
        <v>96</v>
      </c>
      <c r="C11" s="104" t="s">
        <v>49</v>
      </c>
      <c r="D11" s="68">
        <v>329</v>
      </c>
      <c r="E11" s="65">
        <f t="shared" si="0"/>
        <v>662.2222222222223</v>
      </c>
      <c r="F11" s="47">
        <v>7</v>
      </c>
      <c r="G11" s="68">
        <v>87</v>
      </c>
      <c r="H11" s="65">
        <f t="shared" si="1"/>
        <v>968.3760683760684</v>
      </c>
      <c r="I11" s="40">
        <v>5</v>
      </c>
      <c r="J11" s="47">
        <v>7</v>
      </c>
      <c r="K11" s="68">
        <v>74</v>
      </c>
      <c r="L11" s="65">
        <f t="shared" si="2"/>
        <v>954.8611111111112</v>
      </c>
      <c r="M11" s="47">
        <v>4</v>
      </c>
      <c r="N11" s="55">
        <f t="shared" si="3"/>
        <v>2585.459401709402</v>
      </c>
    </row>
    <row r="12" spans="1:14" ht="27" customHeight="1">
      <c r="A12" s="83">
        <v>7</v>
      </c>
      <c r="B12" s="103" t="s">
        <v>48</v>
      </c>
      <c r="C12" s="104" t="s">
        <v>42</v>
      </c>
      <c r="D12" s="68">
        <v>215</v>
      </c>
      <c r="E12" s="65">
        <f t="shared" si="0"/>
        <v>788.8888888888889</v>
      </c>
      <c r="F12" s="47">
        <v>6</v>
      </c>
      <c r="G12" s="68">
        <v>63</v>
      </c>
      <c r="H12" s="65">
        <f t="shared" si="1"/>
        <v>988.8888888888889</v>
      </c>
      <c r="I12" s="40">
        <v>4</v>
      </c>
      <c r="J12" s="47">
        <v>6</v>
      </c>
      <c r="K12" s="68">
        <v>956</v>
      </c>
      <c r="L12" s="65">
        <f t="shared" si="2"/>
        <v>342.36111111111114</v>
      </c>
      <c r="M12" s="47">
        <v>8</v>
      </c>
      <c r="N12" s="55">
        <f t="shared" si="3"/>
        <v>2120.1388888888887</v>
      </c>
    </row>
    <row r="13" spans="1:14" ht="27" customHeight="1">
      <c r="A13" s="84">
        <v>8</v>
      </c>
      <c r="B13" s="103" t="s">
        <v>91</v>
      </c>
      <c r="C13" s="104" t="s">
        <v>42</v>
      </c>
      <c r="D13" s="68">
        <v>700</v>
      </c>
      <c r="E13" s="65">
        <f t="shared" si="0"/>
        <v>250</v>
      </c>
      <c r="F13" s="47">
        <v>10</v>
      </c>
      <c r="G13" s="68">
        <v>145</v>
      </c>
      <c r="H13" s="65">
        <f t="shared" si="1"/>
        <v>918.8034188034187</v>
      </c>
      <c r="I13" s="40">
        <v>8</v>
      </c>
      <c r="J13" s="47">
        <v>9</v>
      </c>
      <c r="K13" s="68">
        <v>930</v>
      </c>
      <c r="L13" s="65">
        <f t="shared" si="2"/>
        <v>360.4166666666667</v>
      </c>
      <c r="M13" s="47">
        <v>7</v>
      </c>
      <c r="N13" s="55">
        <f t="shared" si="3"/>
        <v>1529.2200854700855</v>
      </c>
    </row>
    <row r="14" spans="1:14" ht="27" customHeight="1">
      <c r="A14" s="84">
        <v>9</v>
      </c>
      <c r="B14" s="103" t="s">
        <v>94</v>
      </c>
      <c r="C14" s="104" t="s">
        <v>47</v>
      </c>
      <c r="D14" s="68">
        <v>580</v>
      </c>
      <c r="E14" s="65">
        <f t="shared" si="0"/>
        <v>383.33333333333337</v>
      </c>
      <c r="F14" s="47">
        <v>8</v>
      </c>
      <c r="G14" s="68">
        <v>180</v>
      </c>
      <c r="H14" s="65">
        <f t="shared" si="1"/>
        <v>888.8888888888888</v>
      </c>
      <c r="I14" s="40">
        <v>9</v>
      </c>
      <c r="J14" s="47">
        <v>8</v>
      </c>
      <c r="K14" s="68" t="s">
        <v>17</v>
      </c>
      <c r="L14" s="65">
        <f t="shared" si="2"/>
        <v>0</v>
      </c>
      <c r="M14" s="47" t="s">
        <v>18</v>
      </c>
      <c r="N14" s="55">
        <f t="shared" si="3"/>
        <v>1272.2222222222222</v>
      </c>
    </row>
    <row r="15" spans="1:14" ht="27" customHeight="1">
      <c r="A15" s="84">
        <v>10</v>
      </c>
      <c r="B15" s="103" t="s">
        <v>93</v>
      </c>
      <c r="C15" s="104" t="s">
        <v>47</v>
      </c>
      <c r="D15" s="68">
        <v>660</v>
      </c>
      <c r="E15" s="65">
        <f t="shared" si="0"/>
        <v>294.44444444444446</v>
      </c>
      <c r="F15" s="47">
        <v>9</v>
      </c>
      <c r="G15" s="68">
        <v>479</v>
      </c>
      <c r="H15" s="65">
        <f t="shared" si="1"/>
        <v>633.3333333333333</v>
      </c>
      <c r="I15" s="40">
        <v>10</v>
      </c>
      <c r="J15" s="47">
        <v>10</v>
      </c>
      <c r="K15" s="68">
        <v>1380</v>
      </c>
      <c r="L15" s="65">
        <f t="shared" si="2"/>
        <v>47.91666666666667</v>
      </c>
      <c r="M15" s="47">
        <v>10</v>
      </c>
      <c r="N15" s="55">
        <f t="shared" si="3"/>
        <v>975.6944444444443</v>
      </c>
    </row>
    <row r="16" spans="1:14" ht="25.5">
      <c r="A16" s="85">
        <v>11</v>
      </c>
      <c r="B16" s="103" t="s">
        <v>95</v>
      </c>
      <c r="C16" s="104" t="s">
        <v>47</v>
      </c>
      <c r="D16" s="68">
        <v>805</v>
      </c>
      <c r="E16" s="65">
        <f t="shared" si="0"/>
        <v>133.33333333333334</v>
      </c>
      <c r="F16" s="47">
        <v>11</v>
      </c>
      <c r="G16" s="68">
        <v>1090</v>
      </c>
      <c r="H16" s="65">
        <f t="shared" si="1"/>
        <v>111.1111111111111</v>
      </c>
      <c r="I16" s="40">
        <v>11</v>
      </c>
      <c r="J16" s="47">
        <v>11</v>
      </c>
      <c r="K16" s="68">
        <v>1290</v>
      </c>
      <c r="L16" s="65">
        <f t="shared" si="2"/>
        <v>110.41666666666666</v>
      </c>
      <c r="M16" s="47">
        <v>9</v>
      </c>
      <c r="N16" s="55">
        <f t="shared" si="3"/>
        <v>354.8611111111111</v>
      </c>
    </row>
    <row r="17" spans="1:14" ht="15.75">
      <c r="A17" s="85"/>
      <c r="B17" s="107"/>
      <c r="C17" s="108"/>
      <c r="D17" s="109"/>
      <c r="E17" s="110"/>
      <c r="F17" s="111"/>
      <c r="G17" s="109"/>
      <c r="H17" s="110"/>
      <c r="I17" s="112"/>
      <c r="J17" s="111"/>
      <c r="K17" s="109"/>
      <c r="L17" s="110"/>
      <c r="M17" s="111"/>
      <c r="N17" s="113"/>
    </row>
    <row r="18" spans="1:14" ht="26.25" thickBot="1">
      <c r="A18" s="155" t="s">
        <v>172</v>
      </c>
      <c r="B18" s="105" t="s">
        <v>171</v>
      </c>
      <c r="C18" s="106" t="s">
        <v>47</v>
      </c>
      <c r="D18" s="94" t="s">
        <v>17</v>
      </c>
      <c r="E18" s="95">
        <f>IF(D18="abs",0,IF(D18&lt;(E$3+E$4),(E$3+E$4-D18)/E$3*1000,1))</f>
        <v>0</v>
      </c>
      <c r="F18" s="96" t="s">
        <v>18</v>
      </c>
      <c r="G18" s="94" t="s">
        <v>17</v>
      </c>
      <c r="H18" s="95">
        <f>IF(G18="abs",0,IF(G18&lt;(H$3+H$4),(H$3+H$4-G18)/H$3*1000,1))</f>
        <v>0</v>
      </c>
      <c r="I18" s="97" t="s">
        <v>18</v>
      </c>
      <c r="J18" s="96" t="s">
        <v>18</v>
      </c>
      <c r="K18" s="94">
        <v>1380</v>
      </c>
      <c r="L18" s="95">
        <f>IF(K18="abs",0,IF(K18&lt;(L$3+L$4),(L$3+L$4-K18)/L$3*1000,1))</f>
        <v>47.91666666666667</v>
      </c>
      <c r="M18" s="96">
        <v>11</v>
      </c>
      <c r="N18" s="98">
        <f>L18+E18+H18</f>
        <v>47.91666666666667</v>
      </c>
    </row>
    <row r="19" ht="12">
      <c r="C19" s="92"/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pane xSplit="1" ySplit="5" topLeftCell="B24" activePane="bottomRight" state="frozen"/>
      <selection pane="topLeft" activeCell="G6" sqref="G6"/>
      <selection pane="topRight" activeCell="G6" sqref="G6"/>
      <selection pane="bottomLeft" activeCell="G6" sqref="G6"/>
      <selection pane="bottomRight" activeCell="B28" sqref="B28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0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9" width="4.625" style="0" customWidth="1"/>
    <col min="10" max="11" width="4.625" style="0" hidden="1" customWidth="1"/>
    <col min="12" max="12" width="7.625" style="0" hidden="1" customWidth="1"/>
    <col min="13" max="13" width="4.625" style="0" hidden="1" customWidth="1"/>
    <col min="14" max="14" width="10.625" style="0" customWidth="1"/>
  </cols>
  <sheetData>
    <row r="1" spans="1:14" ht="27" thickBot="1">
      <c r="A1" s="8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66" t="s">
        <v>24</v>
      </c>
      <c r="B2" s="157"/>
      <c r="C2" s="167"/>
      <c r="D2" s="1" t="s">
        <v>0</v>
      </c>
      <c r="E2" s="2"/>
      <c r="F2" s="18"/>
      <c r="G2" s="3" t="s">
        <v>1</v>
      </c>
      <c r="H2" s="63"/>
      <c r="I2" s="4"/>
      <c r="J2" s="18"/>
      <c r="K2" s="1" t="s">
        <v>2</v>
      </c>
      <c r="L2" s="2"/>
      <c r="M2" s="23"/>
      <c r="N2" s="11"/>
    </row>
    <row r="3" spans="1:14" ht="12.75">
      <c r="A3" s="158"/>
      <c r="B3" s="159"/>
      <c r="C3" s="168"/>
      <c r="D3" s="5" t="s">
        <v>4</v>
      </c>
      <c r="E3" s="16">
        <v>720</v>
      </c>
      <c r="F3" s="19"/>
      <c r="G3" s="5" t="s">
        <v>4</v>
      </c>
      <c r="H3" s="16">
        <v>810</v>
      </c>
      <c r="I3" s="13"/>
      <c r="J3" s="21"/>
      <c r="K3" s="5" t="s">
        <v>4</v>
      </c>
      <c r="L3" s="6">
        <v>1080</v>
      </c>
      <c r="M3" s="22"/>
      <c r="N3" s="7" t="s">
        <v>5</v>
      </c>
    </row>
    <row r="4" spans="1:14" ht="12.75">
      <c r="A4" s="161"/>
      <c r="B4" s="162"/>
      <c r="C4" s="169"/>
      <c r="D4" s="5" t="s">
        <v>7</v>
      </c>
      <c r="E4" s="17">
        <f>MIN(D6:D25)</f>
        <v>19</v>
      </c>
      <c r="F4" s="20" t="s">
        <v>19</v>
      </c>
      <c r="G4" s="5" t="s">
        <v>7</v>
      </c>
      <c r="H4" s="17">
        <f>MIN(G6:G25)</f>
        <v>0</v>
      </c>
      <c r="I4" s="14" t="s">
        <v>19</v>
      </c>
      <c r="J4" s="22" t="s">
        <v>8</v>
      </c>
      <c r="K4" s="5" t="s">
        <v>7</v>
      </c>
      <c r="L4" s="17">
        <f>MIN(K6:K25)</f>
        <v>0</v>
      </c>
      <c r="M4" s="22" t="s">
        <v>8</v>
      </c>
      <c r="N4" s="12"/>
    </row>
    <row r="5" spans="1:14" ht="13.5" thickBot="1">
      <c r="A5" s="77" t="s">
        <v>9</v>
      </c>
      <c r="B5" s="30" t="s">
        <v>10</v>
      </c>
      <c r="C5" s="30" t="s">
        <v>21</v>
      </c>
      <c r="D5" s="88" t="s">
        <v>11</v>
      </c>
      <c r="E5" s="99" t="s">
        <v>3</v>
      </c>
      <c r="F5" s="37" t="s">
        <v>12</v>
      </c>
      <c r="G5" s="88" t="s">
        <v>11</v>
      </c>
      <c r="H5" s="99" t="s">
        <v>3</v>
      </c>
      <c r="I5" s="89" t="s">
        <v>13</v>
      </c>
      <c r="J5" s="37" t="s">
        <v>20</v>
      </c>
      <c r="K5" s="88" t="s">
        <v>11</v>
      </c>
      <c r="L5" s="30" t="s">
        <v>3</v>
      </c>
      <c r="M5" s="22" t="s">
        <v>6</v>
      </c>
      <c r="N5" s="100" t="s">
        <v>15</v>
      </c>
    </row>
    <row r="6" spans="1:14" ht="27" customHeight="1">
      <c r="A6" s="74">
        <v>1</v>
      </c>
      <c r="B6" s="62" t="s">
        <v>118</v>
      </c>
      <c r="C6" s="178" t="s">
        <v>190</v>
      </c>
      <c r="D6" s="42">
        <v>82</v>
      </c>
      <c r="E6" s="64">
        <f aca="true" t="shared" si="0" ref="E6:E25">IF(D6="abs",0,IF(D6&lt;(E$3+E$4),(E$3+E$4-D6)/E$3*1000,1))</f>
        <v>912.5</v>
      </c>
      <c r="F6" s="66">
        <v>6</v>
      </c>
      <c r="G6" s="42">
        <v>0</v>
      </c>
      <c r="H6" s="64">
        <f aca="true" t="shared" si="1" ref="H6:H25">IF(G6="abs",0,IF(G6&lt;(H$3+H$4),(H$3+H$4-G6)/H$3*1000,1))</f>
        <v>1000</v>
      </c>
      <c r="I6" s="38">
        <v>1</v>
      </c>
      <c r="J6" s="48">
        <v>1</v>
      </c>
      <c r="K6" s="69" t="s">
        <v>17</v>
      </c>
      <c r="L6" s="64">
        <f aca="true" t="shared" si="2" ref="L6:L25">IF(K6="abs",0,IF(K6&lt;(L$3+L$4),(L$3+L$4-K6)/L$3*1000,1))</f>
        <v>0</v>
      </c>
      <c r="M6" s="70">
        <v>1</v>
      </c>
      <c r="N6" s="54">
        <f aca="true" t="shared" si="3" ref="N6:N25">L6+E6+H6</f>
        <v>1912.5</v>
      </c>
    </row>
    <row r="7" spans="1:14" ht="27" customHeight="1">
      <c r="A7" s="75">
        <v>2</v>
      </c>
      <c r="B7" s="31" t="s">
        <v>100</v>
      </c>
      <c r="C7" s="41" t="s">
        <v>76</v>
      </c>
      <c r="D7" s="43">
        <v>19</v>
      </c>
      <c r="E7" s="65">
        <f t="shared" si="0"/>
        <v>1000</v>
      </c>
      <c r="F7" s="67">
        <v>1</v>
      </c>
      <c r="G7" s="43">
        <v>75</v>
      </c>
      <c r="H7" s="65">
        <f t="shared" si="1"/>
        <v>907.4074074074074</v>
      </c>
      <c r="I7" s="40">
        <v>15</v>
      </c>
      <c r="J7" s="49">
        <v>2</v>
      </c>
      <c r="K7" s="68" t="s">
        <v>17</v>
      </c>
      <c r="L7" s="65">
        <f t="shared" si="2"/>
        <v>0</v>
      </c>
      <c r="M7" s="53">
        <v>11</v>
      </c>
      <c r="N7" s="55">
        <f t="shared" si="3"/>
        <v>1907.4074074074074</v>
      </c>
    </row>
    <row r="8" spans="1:14" ht="27" customHeight="1">
      <c r="A8" s="75">
        <v>3</v>
      </c>
      <c r="B8" s="31" t="s">
        <v>117</v>
      </c>
      <c r="C8" s="39" t="s">
        <v>116</v>
      </c>
      <c r="D8" s="43">
        <v>88</v>
      </c>
      <c r="E8" s="65">
        <f t="shared" si="0"/>
        <v>904.1666666666666</v>
      </c>
      <c r="F8" s="67">
        <v>7</v>
      </c>
      <c r="G8" s="43">
        <v>0</v>
      </c>
      <c r="H8" s="65">
        <f t="shared" si="1"/>
        <v>1000</v>
      </c>
      <c r="I8" s="40">
        <v>1</v>
      </c>
      <c r="J8" s="49">
        <v>3</v>
      </c>
      <c r="K8" s="68" t="s">
        <v>17</v>
      </c>
      <c r="L8" s="65">
        <f t="shared" si="2"/>
        <v>0</v>
      </c>
      <c r="M8" s="53">
        <v>23</v>
      </c>
      <c r="N8" s="55">
        <f t="shared" si="3"/>
        <v>1904.1666666666665</v>
      </c>
    </row>
    <row r="9" spans="1:14" ht="27" customHeight="1">
      <c r="A9" s="75">
        <v>4</v>
      </c>
      <c r="B9" s="32" t="s">
        <v>31</v>
      </c>
      <c r="C9" s="39" t="s">
        <v>191</v>
      </c>
      <c r="D9" s="43">
        <v>113</v>
      </c>
      <c r="E9" s="65">
        <f t="shared" si="0"/>
        <v>869.4444444444445</v>
      </c>
      <c r="F9" s="67">
        <v>13</v>
      </c>
      <c r="G9" s="43">
        <v>0</v>
      </c>
      <c r="H9" s="65">
        <f t="shared" si="1"/>
        <v>1000</v>
      </c>
      <c r="I9" s="40">
        <v>1</v>
      </c>
      <c r="J9" s="49">
        <v>4</v>
      </c>
      <c r="K9" s="68" t="s">
        <v>17</v>
      </c>
      <c r="L9" s="65">
        <f t="shared" si="2"/>
        <v>0</v>
      </c>
      <c r="M9" s="53">
        <v>1</v>
      </c>
      <c r="N9" s="55">
        <f t="shared" si="3"/>
        <v>1869.4444444444443</v>
      </c>
    </row>
    <row r="10" spans="1:14" ht="27" customHeight="1">
      <c r="A10" s="75">
        <v>5</v>
      </c>
      <c r="B10" s="32" t="s">
        <v>107</v>
      </c>
      <c r="C10" s="39" t="s">
        <v>102</v>
      </c>
      <c r="D10" s="43">
        <v>70</v>
      </c>
      <c r="E10" s="65">
        <f t="shared" si="0"/>
        <v>929.1666666666667</v>
      </c>
      <c r="F10" s="67">
        <v>3</v>
      </c>
      <c r="G10" s="43">
        <v>50</v>
      </c>
      <c r="H10" s="65">
        <f t="shared" si="1"/>
        <v>938.2716049382716</v>
      </c>
      <c r="I10" s="40">
        <v>7</v>
      </c>
      <c r="J10" s="49">
        <v>5</v>
      </c>
      <c r="K10" s="68" t="s">
        <v>17</v>
      </c>
      <c r="L10" s="65">
        <f t="shared" si="2"/>
        <v>0</v>
      </c>
      <c r="M10" s="53">
        <v>18</v>
      </c>
      <c r="N10" s="55">
        <f t="shared" si="3"/>
        <v>1867.4382716049383</v>
      </c>
    </row>
    <row r="11" spans="1:14" ht="27" customHeight="1">
      <c r="A11" s="75">
        <v>6</v>
      </c>
      <c r="B11" s="32" t="s">
        <v>110</v>
      </c>
      <c r="C11" s="39" t="s">
        <v>102</v>
      </c>
      <c r="D11" s="43">
        <v>71</v>
      </c>
      <c r="E11" s="65">
        <f t="shared" si="0"/>
        <v>927.7777777777778</v>
      </c>
      <c r="F11" s="67">
        <v>5</v>
      </c>
      <c r="G11" s="43">
        <v>50</v>
      </c>
      <c r="H11" s="65">
        <f t="shared" si="1"/>
        <v>938.2716049382716</v>
      </c>
      <c r="I11" s="40">
        <v>7</v>
      </c>
      <c r="J11" s="49">
        <v>6</v>
      </c>
      <c r="K11" s="68" t="s">
        <v>17</v>
      </c>
      <c r="L11" s="65">
        <f t="shared" si="2"/>
        <v>0</v>
      </c>
      <c r="M11" s="53">
        <v>22</v>
      </c>
      <c r="N11" s="55">
        <f t="shared" si="3"/>
        <v>1866.0493827160494</v>
      </c>
    </row>
    <row r="12" spans="1:14" ht="27" customHeight="1">
      <c r="A12" s="75">
        <v>7</v>
      </c>
      <c r="B12" s="32" t="s">
        <v>99</v>
      </c>
      <c r="C12" s="41" t="s">
        <v>33</v>
      </c>
      <c r="D12" s="43">
        <v>44</v>
      </c>
      <c r="E12" s="65">
        <f t="shared" si="0"/>
        <v>965.2777777777778</v>
      </c>
      <c r="F12" s="67">
        <v>2</v>
      </c>
      <c r="G12" s="43">
        <v>100</v>
      </c>
      <c r="H12" s="65">
        <f t="shared" si="1"/>
        <v>876.5432098765432</v>
      </c>
      <c r="I12" s="40">
        <v>19</v>
      </c>
      <c r="J12" s="49">
        <v>7</v>
      </c>
      <c r="K12" s="68" t="s">
        <v>17</v>
      </c>
      <c r="L12" s="65">
        <f t="shared" si="2"/>
        <v>0</v>
      </c>
      <c r="M12" s="53" t="s">
        <v>18</v>
      </c>
      <c r="N12" s="55">
        <f t="shared" si="3"/>
        <v>1841.820987654321</v>
      </c>
    </row>
    <row r="13" spans="1:14" ht="27" customHeight="1">
      <c r="A13" s="75">
        <v>8</v>
      </c>
      <c r="B13" s="32" t="s">
        <v>103</v>
      </c>
      <c r="C13" s="39" t="s">
        <v>102</v>
      </c>
      <c r="D13" s="43">
        <v>89</v>
      </c>
      <c r="E13" s="65">
        <f t="shared" si="0"/>
        <v>902.7777777777778</v>
      </c>
      <c r="F13" s="67">
        <v>8</v>
      </c>
      <c r="G13" s="43">
        <v>50</v>
      </c>
      <c r="H13" s="65">
        <f t="shared" si="1"/>
        <v>938.2716049382716</v>
      </c>
      <c r="I13" s="40">
        <v>7</v>
      </c>
      <c r="J13" s="49">
        <v>8</v>
      </c>
      <c r="K13" s="68" t="s">
        <v>17</v>
      </c>
      <c r="L13" s="65">
        <f t="shared" si="2"/>
        <v>0</v>
      </c>
      <c r="M13" s="53">
        <v>6</v>
      </c>
      <c r="N13" s="55">
        <f t="shared" si="3"/>
        <v>1841.0493827160494</v>
      </c>
    </row>
    <row r="14" spans="1:14" ht="27" customHeight="1">
      <c r="A14" s="75">
        <v>9</v>
      </c>
      <c r="B14" s="31" t="s">
        <v>119</v>
      </c>
      <c r="C14" s="41" t="s">
        <v>191</v>
      </c>
      <c r="D14" s="43">
        <v>138</v>
      </c>
      <c r="E14" s="65">
        <f t="shared" si="0"/>
        <v>834.7222222222223</v>
      </c>
      <c r="F14" s="67">
        <v>14</v>
      </c>
      <c r="G14" s="43">
        <v>0</v>
      </c>
      <c r="H14" s="65">
        <f t="shared" si="1"/>
        <v>1000</v>
      </c>
      <c r="I14" s="40">
        <v>1</v>
      </c>
      <c r="J14" s="49">
        <v>9</v>
      </c>
      <c r="K14" s="68" t="s">
        <v>17</v>
      </c>
      <c r="L14" s="65">
        <f t="shared" si="2"/>
        <v>0</v>
      </c>
      <c r="M14" s="53">
        <v>16</v>
      </c>
      <c r="N14" s="55">
        <f t="shared" si="3"/>
        <v>1834.7222222222222</v>
      </c>
    </row>
    <row r="15" spans="1:14" ht="27" customHeight="1">
      <c r="A15" s="75">
        <v>10</v>
      </c>
      <c r="B15" s="31" t="s">
        <v>109</v>
      </c>
      <c r="C15" s="41" t="s">
        <v>102</v>
      </c>
      <c r="D15" s="43">
        <v>95</v>
      </c>
      <c r="E15" s="65">
        <f t="shared" si="0"/>
        <v>894.4444444444445</v>
      </c>
      <c r="F15" s="67">
        <v>9</v>
      </c>
      <c r="G15" s="43">
        <v>50</v>
      </c>
      <c r="H15" s="65">
        <f t="shared" si="1"/>
        <v>938.2716049382716</v>
      </c>
      <c r="I15" s="40">
        <v>7</v>
      </c>
      <c r="J15" s="49">
        <v>10</v>
      </c>
      <c r="K15" s="68" t="s">
        <v>17</v>
      </c>
      <c r="L15" s="65">
        <f t="shared" si="2"/>
        <v>0</v>
      </c>
      <c r="M15" s="53">
        <v>28</v>
      </c>
      <c r="N15" s="55">
        <f t="shared" si="3"/>
        <v>1832.716049382716</v>
      </c>
    </row>
    <row r="16" spans="1:14" ht="27" customHeight="1">
      <c r="A16" s="75">
        <v>11</v>
      </c>
      <c r="B16" s="32" t="s">
        <v>111</v>
      </c>
      <c r="C16" s="39" t="s">
        <v>102</v>
      </c>
      <c r="D16" s="43">
        <v>96</v>
      </c>
      <c r="E16" s="65">
        <f t="shared" si="0"/>
        <v>893.0555555555557</v>
      </c>
      <c r="F16" s="67">
        <v>12</v>
      </c>
      <c r="G16" s="43">
        <v>60</v>
      </c>
      <c r="H16" s="65">
        <f t="shared" si="1"/>
        <v>925.925925925926</v>
      </c>
      <c r="I16" s="40">
        <v>13</v>
      </c>
      <c r="J16" s="49">
        <v>11</v>
      </c>
      <c r="K16" s="68" t="s">
        <v>17</v>
      </c>
      <c r="L16" s="65">
        <f t="shared" si="2"/>
        <v>0</v>
      </c>
      <c r="M16" s="53">
        <v>5</v>
      </c>
      <c r="N16" s="55">
        <f t="shared" si="3"/>
        <v>1818.9814814814818</v>
      </c>
    </row>
    <row r="17" spans="1:14" ht="27" customHeight="1">
      <c r="A17" s="75">
        <v>12</v>
      </c>
      <c r="B17" s="31" t="s">
        <v>105</v>
      </c>
      <c r="C17" s="39" t="s">
        <v>102</v>
      </c>
      <c r="D17" s="43">
        <v>95</v>
      </c>
      <c r="E17" s="65">
        <f t="shared" si="0"/>
        <v>894.4444444444445</v>
      </c>
      <c r="F17" s="67">
        <v>9</v>
      </c>
      <c r="G17" s="43">
        <v>66</v>
      </c>
      <c r="H17" s="65">
        <f t="shared" si="1"/>
        <v>918.5185185185185</v>
      </c>
      <c r="I17" s="40">
        <v>14</v>
      </c>
      <c r="J17" s="49">
        <v>12</v>
      </c>
      <c r="K17" s="68" t="s">
        <v>17</v>
      </c>
      <c r="L17" s="65">
        <f t="shared" si="2"/>
        <v>0</v>
      </c>
      <c r="M17" s="53">
        <v>10</v>
      </c>
      <c r="N17" s="55">
        <f t="shared" si="3"/>
        <v>1812.962962962963</v>
      </c>
    </row>
    <row r="18" spans="1:14" ht="27" customHeight="1">
      <c r="A18" s="75">
        <v>13</v>
      </c>
      <c r="B18" s="36" t="s">
        <v>101</v>
      </c>
      <c r="C18" s="39" t="s">
        <v>102</v>
      </c>
      <c r="D18" s="43">
        <v>70</v>
      </c>
      <c r="E18" s="65">
        <f t="shared" si="0"/>
        <v>929.1666666666667</v>
      </c>
      <c r="F18" s="67">
        <v>3</v>
      </c>
      <c r="G18" s="43">
        <v>100</v>
      </c>
      <c r="H18" s="65">
        <f t="shared" si="1"/>
        <v>876.5432098765432</v>
      </c>
      <c r="I18" s="40">
        <v>19</v>
      </c>
      <c r="J18" s="49">
        <v>13</v>
      </c>
      <c r="K18" s="68" t="s">
        <v>17</v>
      </c>
      <c r="L18" s="65">
        <f t="shared" si="2"/>
        <v>0</v>
      </c>
      <c r="M18" s="53">
        <v>17</v>
      </c>
      <c r="N18" s="55">
        <f t="shared" si="3"/>
        <v>1805.70987654321</v>
      </c>
    </row>
    <row r="19" spans="1:14" ht="27" customHeight="1">
      <c r="A19" s="75">
        <v>14</v>
      </c>
      <c r="B19" s="31" t="s">
        <v>108</v>
      </c>
      <c r="C19" s="41" t="s">
        <v>102</v>
      </c>
      <c r="D19" s="43">
        <v>95</v>
      </c>
      <c r="E19" s="65">
        <f t="shared" si="0"/>
        <v>894.4444444444445</v>
      </c>
      <c r="F19" s="67">
        <v>9</v>
      </c>
      <c r="G19" s="43">
        <v>75</v>
      </c>
      <c r="H19" s="65">
        <f t="shared" si="1"/>
        <v>907.4074074074074</v>
      </c>
      <c r="I19" s="40">
        <v>15</v>
      </c>
      <c r="J19" s="49">
        <v>14</v>
      </c>
      <c r="K19" s="68" t="s">
        <v>17</v>
      </c>
      <c r="L19" s="65">
        <f t="shared" si="2"/>
        <v>0</v>
      </c>
      <c r="M19" s="53">
        <v>26</v>
      </c>
      <c r="N19" s="55">
        <f t="shared" si="3"/>
        <v>1801.8518518518517</v>
      </c>
    </row>
    <row r="20" spans="1:14" ht="27" customHeight="1">
      <c r="A20" s="75">
        <v>15</v>
      </c>
      <c r="B20" s="32" t="s">
        <v>115</v>
      </c>
      <c r="C20" s="39" t="s">
        <v>116</v>
      </c>
      <c r="D20" s="43">
        <v>178</v>
      </c>
      <c r="E20" s="65">
        <f t="shared" si="0"/>
        <v>779.1666666666666</v>
      </c>
      <c r="F20" s="67">
        <v>15</v>
      </c>
      <c r="G20" s="43">
        <v>25</v>
      </c>
      <c r="H20" s="65">
        <f t="shared" si="1"/>
        <v>969.1358024691358</v>
      </c>
      <c r="I20" s="40">
        <v>5</v>
      </c>
      <c r="J20" s="49">
        <v>15</v>
      </c>
      <c r="K20" s="68" t="s">
        <v>17</v>
      </c>
      <c r="L20" s="65">
        <f t="shared" si="2"/>
        <v>0</v>
      </c>
      <c r="M20" s="53">
        <v>24</v>
      </c>
      <c r="N20" s="55">
        <f t="shared" si="3"/>
        <v>1748.3024691358023</v>
      </c>
    </row>
    <row r="21" spans="1:14" ht="27" customHeight="1">
      <c r="A21" s="75">
        <v>16</v>
      </c>
      <c r="B21" s="32" t="s">
        <v>113</v>
      </c>
      <c r="C21" s="39" t="s">
        <v>191</v>
      </c>
      <c r="D21" s="43">
        <v>204</v>
      </c>
      <c r="E21" s="65">
        <f t="shared" si="0"/>
        <v>743.0555555555555</v>
      </c>
      <c r="F21" s="67">
        <v>17</v>
      </c>
      <c r="G21" s="43">
        <v>25</v>
      </c>
      <c r="H21" s="65">
        <f t="shared" si="1"/>
        <v>969.1358024691358</v>
      </c>
      <c r="I21" s="40">
        <v>5</v>
      </c>
      <c r="J21" s="49">
        <v>16</v>
      </c>
      <c r="K21" s="68" t="s">
        <v>17</v>
      </c>
      <c r="L21" s="65">
        <f t="shared" si="2"/>
        <v>0</v>
      </c>
      <c r="M21" s="53">
        <v>19</v>
      </c>
      <c r="N21" s="55">
        <f t="shared" si="3"/>
        <v>1712.1913580246915</v>
      </c>
    </row>
    <row r="22" spans="1:14" ht="27" customHeight="1">
      <c r="A22" s="75">
        <v>17</v>
      </c>
      <c r="B22" s="32" t="s">
        <v>114</v>
      </c>
      <c r="C22" s="39" t="s">
        <v>191</v>
      </c>
      <c r="D22" s="43">
        <v>192</v>
      </c>
      <c r="E22" s="65">
        <f t="shared" si="0"/>
        <v>759.7222222222222</v>
      </c>
      <c r="F22" s="67">
        <v>16</v>
      </c>
      <c r="G22" s="43">
        <v>50</v>
      </c>
      <c r="H22" s="65">
        <f t="shared" si="1"/>
        <v>938.2716049382716</v>
      </c>
      <c r="I22" s="40">
        <v>7</v>
      </c>
      <c r="J22" s="49">
        <v>17</v>
      </c>
      <c r="K22" s="68" t="s">
        <v>17</v>
      </c>
      <c r="L22" s="65">
        <f t="shared" si="2"/>
        <v>0</v>
      </c>
      <c r="M22" s="53">
        <v>7</v>
      </c>
      <c r="N22" s="55">
        <f t="shared" si="3"/>
        <v>1697.9938271604938</v>
      </c>
    </row>
    <row r="23" spans="1:14" ht="27" customHeight="1">
      <c r="A23" s="75">
        <v>18</v>
      </c>
      <c r="B23" s="31" t="s">
        <v>106</v>
      </c>
      <c r="C23" s="39" t="s">
        <v>102</v>
      </c>
      <c r="D23" s="43">
        <v>220</v>
      </c>
      <c r="E23" s="65">
        <f t="shared" si="0"/>
        <v>720.8333333333334</v>
      </c>
      <c r="F23" s="67">
        <v>18</v>
      </c>
      <c r="G23" s="43">
        <v>75</v>
      </c>
      <c r="H23" s="65">
        <f t="shared" si="1"/>
        <v>907.4074074074074</v>
      </c>
      <c r="I23" s="40">
        <v>15</v>
      </c>
      <c r="J23" s="49">
        <v>18</v>
      </c>
      <c r="K23" s="68" t="s">
        <v>17</v>
      </c>
      <c r="L23" s="65">
        <f t="shared" si="2"/>
        <v>0</v>
      </c>
      <c r="M23" s="53">
        <v>25</v>
      </c>
      <c r="N23" s="55">
        <f t="shared" si="3"/>
        <v>1628.2407407407409</v>
      </c>
    </row>
    <row r="24" spans="1:14" ht="27" customHeight="1">
      <c r="A24" s="75">
        <v>19</v>
      </c>
      <c r="B24" s="31" t="s">
        <v>112</v>
      </c>
      <c r="C24" s="33" t="s">
        <v>191</v>
      </c>
      <c r="D24" s="43">
        <v>222</v>
      </c>
      <c r="E24" s="65">
        <f t="shared" si="0"/>
        <v>718.0555555555555</v>
      </c>
      <c r="F24" s="67">
        <v>19</v>
      </c>
      <c r="G24" s="43">
        <v>75</v>
      </c>
      <c r="H24" s="65">
        <f t="shared" si="1"/>
        <v>907.4074074074074</v>
      </c>
      <c r="I24" s="40">
        <v>15</v>
      </c>
      <c r="J24" s="49">
        <v>19</v>
      </c>
      <c r="K24" s="68" t="s">
        <v>17</v>
      </c>
      <c r="L24" s="65">
        <f t="shared" si="2"/>
        <v>0</v>
      </c>
      <c r="M24" s="53">
        <v>21</v>
      </c>
      <c r="N24" s="55">
        <f t="shared" si="3"/>
        <v>1625.462962962963</v>
      </c>
    </row>
    <row r="25" spans="1:14" ht="27" customHeight="1" thickBot="1">
      <c r="A25" s="141">
        <v>20</v>
      </c>
      <c r="B25" s="142" t="s">
        <v>104</v>
      </c>
      <c r="C25" s="143" t="s">
        <v>102</v>
      </c>
      <c r="D25" s="133">
        <v>400</v>
      </c>
      <c r="E25" s="95">
        <f t="shared" si="0"/>
        <v>470.8333333333333</v>
      </c>
      <c r="F25" s="144">
        <v>20</v>
      </c>
      <c r="G25" s="133">
        <v>50</v>
      </c>
      <c r="H25" s="95">
        <f t="shared" si="1"/>
        <v>938.2716049382716</v>
      </c>
      <c r="I25" s="97">
        <v>7</v>
      </c>
      <c r="J25" s="145">
        <v>20</v>
      </c>
      <c r="K25" s="94" t="s">
        <v>17</v>
      </c>
      <c r="L25" s="95">
        <f t="shared" si="2"/>
        <v>0</v>
      </c>
      <c r="M25" s="146">
        <v>20</v>
      </c>
      <c r="N25" s="98">
        <f t="shared" si="3"/>
        <v>1409.1049382716049</v>
      </c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pane xSplit="1" ySplit="5" topLeftCell="B12" activePane="bottomRight" state="frozen"/>
      <selection pane="topLeft" activeCell="G6" sqref="G6"/>
      <selection pane="topRight" activeCell="G6" sqref="G6"/>
      <selection pane="bottomLeft" activeCell="G6" sqref="G6"/>
      <selection pane="bottomRight" activeCell="B24" sqref="B24:B25"/>
    </sheetView>
  </sheetViews>
  <sheetFormatPr defaultColWidth="9.00390625" defaultRowHeight="12.75"/>
  <cols>
    <col min="1" max="1" width="4.625" style="0" customWidth="1"/>
    <col min="2" max="2" width="42.625" style="0" customWidth="1"/>
    <col min="3" max="4" width="10.625" style="0" customWidth="1"/>
  </cols>
  <sheetData>
    <row r="1" spans="1:4" ht="27" thickBot="1">
      <c r="A1" s="8" t="s">
        <v>30</v>
      </c>
      <c r="B1" s="9"/>
      <c r="C1" s="9"/>
      <c r="D1" s="10"/>
    </row>
    <row r="2" spans="1:4" ht="12">
      <c r="A2" s="166" t="s">
        <v>36</v>
      </c>
      <c r="B2" s="157"/>
      <c r="C2" s="167"/>
      <c r="D2" s="170" t="s">
        <v>11</v>
      </c>
    </row>
    <row r="3" spans="1:4" ht="12.75" customHeight="1">
      <c r="A3" s="158"/>
      <c r="B3" s="160"/>
      <c r="C3" s="168"/>
      <c r="D3" s="171"/>
    </row>
    <row r="4" spans="1:4" ht="12.75" customHeight="1">
      <c r="A4" s="161"/>
      <c r="B4" s="162"/>
      <c r="C4" s="169"/>
      <c r="D4" s="171"/>
    </row>
    <row r="5" spans="1:4" ht="13.5" thickBot="1">
      <c r="A5" s="15" t="s">
        <v>9</v>
      </c>
      <c r="B5" s="30" t="s">
        <v>10</v>
      </c>
      <c r="C5" s="30" t="s">
        <v>21</v>
      </c>
      <c r="D5" s="172"/>
    </row>
    <row r="6" spans="1:4" ht="27" customHeight="1">
      <c r="A6" s="74">
        <v>1</v>
      </c>
      <c r="B6" s="71" t="s">
        <v>168</v>
      </c>
      <c r="C6" s="51"/>
      <c r="D6" s="147">
        <v>0</v>
      </c>
    </row>
    <row r="7" spans="1:4" ht="27" customHeight="1">
      <c r="A7" s="75">
        <v>2</v>
      </c>
      <c r="B7" s="57" t="s">
        <v>164</v>
      </c>
      <c r="C7" s="39" t="s">
        <v>37</v>
      </c>
      <c r="D7" s="148">
        <v>3</v>
      </c>
    </row>
    <row r="8" spans="1:4" ht="27" customHeight="1">
      <c r="A8" s="75">
        <v>3</v>
      </c>
      <c r="B8" s="56" t="s">
        <v>165</v>
      </c>
      <c r="C8" s="39" t="s">
        <v>174</v>
      </c>
      <c r="D8" s="148">
        <v>10</v>
      </c>
    </row>
    <row r="9" spans="1:4" ht="27" customHeight="1">
      <c r="A9" s="75">
        <v>4</v>
      </c>
      <c r="B9" s="56" t="s">
        <v>173</v>
      </c>
      <c r="C9" s="39" t="s">
        <v>166</v>
      </c>
      <c r="D9" s="148">
        <v>27</v>
      </c>
    </row>
    <row r="10" spans="1:4" ht="27" customHeight="1">
      <c r="A10" s="75">
        <v>5</v>
      </c>
      <c r="B10" s="57" t="s">
        <v>167</v>
      </c>
      <c r="C10" s="39" t="s">
        <v>176</v>
      </c>
      <c r="D10" s="148">
        <v>40</v>
      </c>
    </row>
    <row r="11" spans="1:4" ht="27" customHeight="1">
      <c r="A11" s="75">
        <v>6</v>
      </c>
      <c r="B11" s="56" t="s">
        <v>175</v>
      </c>
      <c r="C11" s="39" t="s">
        <v>170</v>
      </c>
      <c r="D11" s="148">
        <v>45</v>
      </c>
    </row>
    <row r="12" spans="1:4" ht="27" customHeight="1">
      <c r="A12" s="75">
        <v>7</v>
      </c>
      <c r="B12" s="56" t="s">
        <v>169</v>
      </c>
      <c r="C12" s="39" t="s">
        <v>37</v>
      </c>
      <c r="D12" s="148">
        <v>55</v>
      </c>
    </row>
    <row r="13" spans="1:4" ht="25.5">
      <c r="A13" s="75">
        <v>7</v>
      </c>
      <c r="B13" s="56" t="s">
        <v>177</v>
      </c>
      <c r="C13" s="39" t="s">
        <v>37</v>
      </c>
      <c r="D13" s="148">
        <v>55</v>
      </c>
    </row>
    <row r="14" spans="1:4" ht="18">
      <c r="A14" s="75"/>
      <c r="B14" s="56"/>
      <c r="C14" s="39"/>
      <c r="D14" s="148"/>
    </row>
    <row r="15" spans="1:4" ht="33.75">
      <c r="A15" s="75"/>
      <c r="B15" s="173" t="s">
        <v>182</v>
      </c>
      <c r="C15" s="174"/>
      <c r="D15" s="148"/>
    </row>
    <row r="16" spans="1:4" ht="22.5">
      <c r="A16" s="75">
        <v>1</v>
      </c>
      <c r="B16" s="56" t="s">
        <v>178</v>
      </c>
      <c r="C16" s="39" t="s">
        <v>179</v>
      </c>
      <c r="D16" s="148">
        <v>60</v>
      </c>
    </row>
    <row r="17" spans="1:4" ht="22.5">
      <c r="A17" s="75">
        <v>2</v>
      </c>
      <c r="B17" s="56" t="s">
        <v>180</v>
      </c>
      <c r="C17" s="39" t="s">
        <v>179</v>
      </c>
      <c r="D17" s="148">
        <v>75</v>
      </c>
    </row>
    <row r="18" spans="1:4" ht="18">
      <c r="A18" s="75"/>
      <c r="B18" s="56"/>
      <c r="C18" s="39"/>
      <c r="D18" s="148"/>
    </row>
    <row r="19" spans="1:4" ht="23.25">
      <c r="A19" s="75"/>
      <c r="B19" s="175" t="s">
        <v>183</v>
      </c>
      <c r="C19" s="176"/>
      <c r="D19" s="148"/>
    </row>
    <row r="20" spans="1:4" ht="18">
      <c r="A20" s="75">
        <v>1</v>
      </c>
      <c r="B20" s="56" t="s">
        <v>184</v>
      </c>
      <c r="C20" s="39" t="s">
        <v>181</v>
      </c>
      <c r="D20" s="148">
        <v>0</v>
      </c>
    </row>
    <row r="21" spans="1:4" ht="18">
      <c r="A21" s="152">
        <v>1</v>
      </c>
      <c r="B21" s="56" t="s">
        <v>185</v>
      </c>
      <c r="C21" s="39" t="s">
        <v>181</v>
      </c>
      <c r="D21" s="153">
        <v>0</v>
      </c>
    </row>
    <row r="22" spans="1:4" ht="18">
      <c r="A22" s="152">
        <v>1</v>
      </c>
      <c r="B22" s="56" t="s">
        <v>186</v>
      </c>
      <c r="C22" s="39" t="s">
        <v>181</v>
      </c>
      <c r="D22" s="153">
        <v>0</v>
      </c>
    </row>
    <row r="23" spans="1:4" ht="18.75" thickBot="1">
      <c r="A23" s="141"/>
      <c r="B23" s="149"/>
      <c r="C23" s="150"/>
      <c r="D23" s="151"/>
    </row>
  </sheetData>
  <mergeCells count="4">
    <mergeCell ref="A2:C4"/>
    <mergeCell ref="D2:D5"/>
    <mergeCell ref="B15:C15"/>
    <mergeCell ref="B19:C19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28" sqref="C28"/>
    </sheetView>
  </sheetViews>
  <sheetFormatPr defaultColWidth="9.00390625" defaultRowHeight="12.75"/>
  <cols>
    <col min="1" max="1" width="23.625" style="61" customWidth="1"/>
    <col min="2" max="2" width="13.125" style="59" customWidth="1"/>
    <col min="3" max="3" width="17.875" style="72" bestFit="1" customWidth="1"/>
    <col min="4" max="4" width="23.50390625" style="50" bestFit="1" customWidth="1"/>
    <col min="5" max="16384" width="9.00390625" style="50" customWidth="1"/>
  </cols>
  <sheetData>
    <row r="1" spans="1:4" ht="48" customHeight="1">
      <c r="A1" s="177" t="s">
        <v>29</v>
      </c>
      <c r="B1" s="177"/>
      <c r="C1" s="177"/>
      <c r="D1" s="177"/>
    </row>
    <row r="2" spans="1:4" ht="36" customHeight="1">
      <c r="A2" s="73" t="s">
        <v>132</v>
      </c>
      <c r="B2" s="59" t="s">
        <v>133</v>
      </c>
      <c r="C2" s="72">
        <v>21</v>
      </c>
      <c r="D2" s="60"/>
    </row>
    <row r="3" spans="1:3" ht="27">
      <c r="A3" s="73" t="s">
        <v>134</v>
      </c>
      <c r="B3" s="59" t="s">
        <v>135</v>
      </c>
      <c r="C3" s="72">
        <v>17.8</v>
      </c>
    </row>
    <row r="4" spans="1:3" ht="27">
      <c r="A4" s="73" t="s">
        <v>136</v>
      </c>
      <c r="B4" s="59" t="s">
        <v>137</v>
      </c>
      <c r="C4" s="72">
        <v>16.7</v>
      </c>
    </row>
    <row r="5" spans="1:3" ht="27">
      <c r="A5" s="73" t="s">
        <v>138</v>
      </c>
      <c r="B5" s="59" t="s">
        <v>139</v>
      </c>
      <c r="C5" s="72">
        <v>14.5</v>
      </c>
    </row>
    <row r="6" spans="1:3" ht="27">
      <c r="A6" s="73" t="s">
        <v>140</v>
      </c>
      <c r="B6" s="59" t="s">
        <v>32</v>
      </c>
      <c r="C6" s="72">
        <v>14</v>
      </c>
    </row>
    <row r="7" spans="1:3" ht="27">
      <c r="A7" s="73" t="s">
        <v>141</v>
      </c>
      <c r="B7" s="59" t="s">
        <v>26</v>
      </c>
      <c r="C7" s="72">
        <v>14</v>
      </c>
    </row>
    <row r="8" spans="1:3" ht="27">
      <c r="A8" s="73" t="s">
        <v>142</v>
      </c>
      <c r="B8" s="59" t="s">
        <v>28</v>
      </c>
      <c r="C8" s="72">
        <v>13</v>
      </c>
    </row>
    <row r="9" spans="1:3" ht="27">
      <c r="A9" s="73" t="s">
        <v>143</v>
      </c>
      <c r="B9" s="59" t="s">
        <v>32</v>
      </c>
      <c r="C9" s="72">
        <v>13</v>
      </c>
    </row>
    <row r="10" spans="1:3" ht="27">
      <c r="A10" s="73" t="s">
        <v>112</v>
      </c>
      <c r="B10" s="59" t="s">
        <v>26</v>
      </c>
      <c r="C10" s="72">
        <v>11</v>
      </c>
    </row>
    <row r="11" spans="1:3" ht="27">
      <c r="A11" s="73" t="s">
        <v>144</v>
      </c>
      <c r="B11" s="59" t="s">
        <v>133</v>
      </c>
      <c r="C11" s="72">
        <v>11</v>
      </c>
    </row>
    <row r="12" spans="1:3" ht="27">
      <c r="A12" s="73" t="s">
        <v>145</v>
      </c>
      <c r="B12" s="59" t="s">
        <v>28</v>
      </c>
      <c r="C12" s="72">
        <v>11</v>
      </c>
    </row>
    <row r="13" spans="1:3" ht="27">
      <c r="A13" s="73" t="s">
        <v>146</v>
      </c>
      <c r="B13" s="59" t="s">
        <v>26</v>
      </c>
      <c r="C13" s="72">
        <v>11</v>
      </c>
    </row>
    <row r="14" spans="1:3" ht="27">
      <c r="A14" s="73" t="s">
        <v>147</v>
      </c>
      <c r="B14" s="59" t="s">
        <v>26</v>
      </c>
      <c r="C14" s="72">
        <v>11</v>
      </c>
    </row>
    <row r="15" spans="1:3" ht="27">
      <c r="A15" s="73" t="s">
        <v>148</v>
      </c>
      <c r="B15" s="59" t="s">
        <v>33</v>
      </c>
      <c r="C15" s="72">
        <v>10</v>
      </c>
    </row>
    <row r="16" spans="1:3" ht="27">
      <c r="A16" s="73" t="s">
        <v>149</v>
      </c>
      <c r="B16" s="59" t="s">
        <v>135</v>
      </c>
      <c r="C16" s="72">
        <v>9.5</v>
      </c>
    </row>
    <row r="17" spans="1:3" ht="27">
      <c r="A17" s="73" t="s">
        <v>150</v>
      </c>
      <c r="B17" s="59" t="s">
        <v>151</v>
      </c>
      <c r="C17" s="72">
        <v>9.5</v>
      </c>
    </row>
    <row r="18" spans="1:3" ht="27">
      <c r="A18" s="73" t="s">
        <v>152</v>
      </c>
      <c r="B18" s="59" t="s">
        <v>28</v>
      </c>
      <c r="C18" s="72">
        <v>9</v>
      </c>
    </row>
    <row r="19" spans="1:3" ht="27">
      <c r="A19" s="73" t="s">
        <v>95</v>
      </c>
      <c r="B19" s="59" t="s">
        <v>26</v>
      </c>
      <c r="C19" s="72">
        <v>8.6</v>
      </c>
    </row>
    <row r="20" spans="1:3" ht="27">
      <c r="A20" s="73" t="s">
        <v>153</v>
      </c>
      <c r="B20" s="59" t="s">
        <v>34</v>
      </c>
      <c r="C20" s="72">
        <v>8</v>
      </c>
    </row>
    <row r="21" spans="1:3" ht="27">
      <c r="A21" s="73" t="s">
        <v>154</v>
      </c>
      <c r="C21" s="72">
        <v>8</v>
      </c>
    </row>
    <row r="22" spans="1:3" ht="27">
      <c r="A22" s="73" t="s">
        <v>155</v>
      </c>
      <c r="B22" s="59" t="s">
        <v>156</v>
      </c>
      <c r="C22" s="72">
        <v>7.6</v>
      </c>
    </row>
    <row r="23" spans="1:3" ht="24">
      <c r="A23" s="61" t="s">
        <v>157</v>
      </c>
      <c r="B23" s="59" t="s">
        <v>76</v>
      </c>
      <c r="C23" s="72">
        <v>7</v>
      </c>
    </row>
    <row r="24" spans="1:3" ht="24">
      <c r="A24" s="61" t="s">
        <v>158</v>
      </c>
      <c r="B24" s="59" t="s">
        <v>135</v>
      </c>
      <c r="C24" s="72">
        <v>6.9</v>
      </c>
    </row>
    <row r="25" spans="1:3" ht="24">
      <c r="A25" s="61" t="s">
        <v>159</v>
      </c>
      <c r="B25" s="59" t="s">
        <v>26</v>
      </c>
      <c r="C25" s="72">
        <v>5</v>
      </c>
    </row>
    <row r="26" spans="1:3" ht="24">
      <c r="A26" s="61" t="s">
        <v>160</v>
      </c>
      <c r="B26" s="59" t="s">
        <v>161</v>
      </c>
      <c r="C26" s="72">
        <v>5</v>
      </c>
    </row>
    <row r="27" spans="1:3" ht="24">
      <c r="A27" s="61" t="s">
        <v>162</v>
      </c>
      <c r="B27" s="59" t="s">
        <v>32</v>
      </c>
      <c r="C27" s="72">
        <v>2</v>
      </c>
    </row>
  </sheetData>
  <mergeCells count="1">
    <mergeCell ref="A1:D1"/>
  </mergeCells>
  <printOptions/>
  <pageMargins left="0.75" right="0.7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Kaskinen Timo</dc:creator>
  <cp:keywords/>
  <dc:description/>
  <cp:lastModifiedBy> </cp:lastModifiedBy>
  <cp:lastPrinted>2006-10-30T09:58:53Z</cp:lastPrinted>
  <dcterms:created xsi:type="dcterms:W3CDTF">2001-10-28T14:43:24Z</dcterms:created>
  <dcterms:modified xsi:type="dcterms:W3CDTF">2006-11-16T11:31:42Z</dcterms:modified>
  <cp:category/>
  <cp:version/>
  <cp:contentType/>
  <cp:contentStatus/>
</cp:coreProperties>
</file>