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TS" sheetId="1" r:id="rId1"/>
    <sheet name="TJ" sheetId="2" r:id="rId2"/>
    <sheet name="TM" sheetId="3" r:id="rId3"/>
    <sheet name="TP" sheetId="4" r:id="rId4"/>
  </sheets>
  <definedNames>
    <definedName name="_xlnm.Print_Area" localSheetId="2">'TM'!$A$2:$AB$12</definedName>
    <definedName name="_xlnm.Print_Area" localSheetId="3">'TP'!$A$1:$T$17</definedName>
    <definedName name="_xlnm.Print_Area" localSheetId="0">'TS'!$A$1:$AB$25</definedName>
  </definedNames>
  <calcPr fullCalcOnLoad="1"/>
</workbook>
</file>

<file path=xl/sharedStrings.xml><?xml version="1.0" encoding="utf-8"?>
<sst xmlns="http://schemas.openxmlformats.org/spreadsheetml/2006/main" count="240" uniqueCount="67">
  <si>
    <t>Poz.</t>
  </si>
  <si>
    <t>Zawodnicy</t>
  </si>
  <si>
    <t>Patrol</t>
  </si>
  <si>
    <t>Trasa TS</t>
  </si>
  <si>
    <t>S</t>
  </si>
  <si>
    <t>Pz</t>
  </si>
  <si>
    <t>BPK</t>
  </si>
  <si>
    <t>PS</t>
  </si>
  <si>
    <t>PM</t>
  </si>
  <si>
    <t>Inne</t>
  </si>
  <si>
    <t xml:space="preserve">Etap </t>
  </si>
  <si>
    <t>Z 1</t>
  </si>
  <si>
    <t>Z 2</t>
  </si>
  <si>
    <t>PP E1</t>
  </si>
  <si>
    <t xml:space="preserve"> PK</t>
  </si>
  <si>
    <t>PP E2</t>
  </si>
  <si>
    <t>PP E3</t>
  </si>
  <si>
    <t>RAZEM</t>
  </si>
  <si>
    <t>Trasa TP</t>
  </si>
  <si>
    <t>Trasa TJ</t>
  </si>
  <si>
    <t>Miejscowość</t>
  </si>
  <si>
    <t>Czas</t>
  </si>
  <si>
    <t xml:space="preserve">Z </t>
  </si>
  <si>
    <t>TMWiM</t>
  </si>
  <si>
    <t>VIII Rno "Lilijka 160"</t>
  </si>
  <si>
    <t>Trasa TM</t>
  </si>
  <si>
    <t>Andrzej Krochmal, Wojciech Drozda</t>
  </si>
  <si>
    <t>Wiktor Marczak, Andrzej Przychodzień</t>
  </si>
  <si>
    <t>Kazimierz Makieła</t>
  </si>
  <si>
    <t>Jolanta Przychodzień</t>
  </si>
  <si>
    <t>Sławomir Otap</t>
  </si>
  <si>
    <t>Jakub Bereżański, Jarosław Frelek</t>
  </si>
  <si>
    <t>Tomasz Sznajderski, Anna Dłużewska</t>
  </si>
  <si>
    <t>Dorota Milczarek, Kinga Skorupska</t>
  </si>
  <si>
    <t>Cisza Świat</t>
  </si>
  <si>
    <t>Koniczyny</t>
  </si>
  <si>
    <t>Tajemnicze Cienie</t>
  </si>
  <si>
    <t>Patrolowcy</t>
  </si>
  <si>
    <t>Groszek</t>
  </si>
  <si>
    <t>Monika Szymaniak  Natalia Tierentiew</t>
  </si>
  <si>
    <t>Tupczyńska Agata</t>
  </si>
  <si>
    <t>Nieklasyfikowani</t>
  </si>
  <si>
    <t>Mariusz Siwiec</t>
  </si>
  <si>
    <t>-</t>
  </si>
  <si>
    <t>Ewa Borys</t>
  </si>
  <si>
    <t>Sawicka Anna, Sawicki Bartosz</t>
  </si>
  <si>
    <t>Jerzy Cichański Paweł Błasiak</t>
  </si>
  <si>
    <t>Zuzanna Pacholczyk Kamila Kopeć</t>
  </si>
  <si>
    <t xml:space="preserve">Patrycja Rawińska  Dominika Michnierowska </t>
  </si>
  <si>
    <t>Piotr Grodzki, Mateusz Trojanowski</t>
  </si>
  <si>
    <t>Aleksandra Chabowska, Karolina Polak</t>
  </si>
  <si>
    <t>Daniel Korzeniewski, Grzegorz Morzycki</t>
  </si>
  <si>
    <t>Zuzanna Sałden, Tomasz Woźnica</t>
  </si>
  <si>
    <t>Adam Grybalar, Grzegorz Grzybowski</t>
  </si>
  <si>
    <t>Agnieszka Jacewicz, Iza Aniszewska, Dominika Flis</t>
  </si>
  <si>
    <t>Katarzyna Krupe, Karolina Żelażewska, Kaja Piłatowicz, Małgorzata Gołąb</t>
  </si>
  <si>
    <t>Maks Bielski, Jędrek Woluntarski</t>
  </si>
  <si>
    <t>Aleksandra Nowicka, Andrzej Łuczycki, Michał Santorek</t>
  </si>
  <si>
    <t>Poza konkurencją</t>
  </si>
  <si>
    <t>1986            1986</t>
  </si>
  <si>
    <t>1988                                                               1989</t>
  </si>
  <si>
    <t>1988          1988</t>
  </si>
  <si>
    <t>Dariusz Hutkowski                 Michał Matejko</t>
  </si>
  <si>
    <t>1988       1988</t>
  </si>
  <si>
    <t>Justyna Curlej,                Paweł Szufliński</t>
  </si>
  <si>
    <t>Paweł Bałazy                            Anna Szymanowicz               Marta Łukaszewicz</t>
  </si>
  <si>
    <t>Małgorzata Rukasz                  Sylwia Wieczorek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</si>
</sst>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right"/>
    </xf>
    <xf numFmtId="0" fontId="1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4" xfId="0" applyFont="1" applyBorder="1" applyAlignment="1" applyProtection="1">
      <alignment wrapText="1"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9" xfId="0" applyFont="1" applyBorder="1" applyAlignment="1" applyProtection="1">
      <alignment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" fontId="5" fillId="0" borderId="22" xfId="0" applyNumberFormat="1" applyFont="1" applyFill="1" applyBorder="1" applyAlignment="1">
      <alignment/>
    </xf>
    <xf numFmtId="0" fontId="0" fillId="0" borderId="23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27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/>
      <protection/>
    </xf>
    <xf numFmtId="1" fontId="6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wrapText="1"/>
      <protection/>
    </xf>
    <xf numFmtId="0" fontId="6" fillId="0" borderId="27" xfId="0" applyFont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center"/>
      <protection/>
    </xf>
    <xf numFmtId="1" fontId="6" fillId="0" borderId="26" xfId="0" applyNumberFormat="1" applyFont="1" applyBorder="1" applyAlignment="1">
      <alignment horizontal="center"/>
    </xf>
    <xf numFmtId="0" fontId="6" fillId="0" borderId="28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20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wrapText="1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1" fontId="7" fillId="0" borderId="10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/>
      <protection/>
    </xf>
    <xf numFmtId="1" fontId="7" fillId="0" borderId="12" xfId="0" applyNumberFormat="1" applyFont="1" applyBorder="1" applyAlignment="1">
      <alignment horizontal="center"/>
    </xf>
    <xf numFmtId="0" fontId="7" fillId="0" borderId="9" xfId="0" applyFont="1" applyBorder="1" applyAlignment="1" applyProtection="1">
      <alignment horizontal="center" wrapText="1"/>
      <protection/>
    </xf>
    <xf numFmtId="0" fontId="7" fillId="0" borderId="9" xfId="0" applyFont="1" applyBorder="1" applyAlignment="1" applyProtection="1">
      <alignment vertical="top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1" fontId="7" fillId="0" borderId="26" xfId="0" applyNumberFormat="1" applyFont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/>
    </xf>
    <xf numFmtId="1" fontId="7" fillId="0" borderId="29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31" xfId="0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/>
      <protection/>
    </xf>
    <xf numFmtId="1" fontId="3" fillId="0" borderId="14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5" fillId="0" borderId="33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34" xfId="0" applyFont="1" applyBorder="1" applyAlignment="1" applyProtection="1">
      <alignment horizontal="center"/>
      <protection/>
    </xf>
    <xf numFmtId="1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0" fontId="7" fillId="0" borderId="39" xfId="0" applyFont="1" applyBorder="1" applyAlignment="1" applyProtection="1">
      <alignment horizontal="center"/>
      <protection/>
    </xf>
    <xf numFmtId="1" fontId="7" fillId="0" borderId="40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0" fontId="7" fillId="0" borderId="31" xfId="0" applyFont="1" applyBorder="1" applyAlignment="1" applyProtection="1">
      <alignment horizontal="center"/>
      <protection/>
    </xf>
    <xf numFmtId="1" fontId="7" fillId="0" borderId="13" xfId="0" applyNumberFormat="1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8" fillId="0" borderId="4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33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1" fontId="8" fillId="0" borderId="22" xfId="0" applyNumberFormat="1" applyFont="1" applyFill="1" applyBorder="1" applyAlignment="1">
      <alignment/>
    </xf>
    <xf numFmtId="1" fontId="7" fillId="0" borderId="9" xfId="0" applyNumberFormat="1" applyFont="1" applyBorder="1" applyAlignment="1">
      <alignment horizontal="center"/>
    </xf>
    <xf numFmtId="0" fontId="7" fillId="0" borderId="26" xfId="0" applyFont="1" applyBorder="1" applyAlignment="1" applyProtection="1">
      <alignment horizontal="center" wrapText="1"/>
      <protection/>
    </xf>
    <xf numFmtId="0" fontId="7" fillId="0" borderId="48" xfId="0" applyFont="1" applyBorder="1" applyAlignment="1" applyProtection="1">
      <alignment horizontal="center" wrapText="1"/>
      <protection/>
    </xf>
    <xf numFmtId="0" fontId="7" fillId="0" borderId="49" xfId="0" applyFont="1" applyBorder="1" applyAlignment="1" applyProtection="1">
      <alignment horizontal="center" wrapText="1"/>
      <protection/>
    </xf>
    <xf numFmtId="0" fontId="6" fillId="0" borderId="49" xfId="0" applyFont="1" applyBorder="1" applyAlignment="1" applyProtection="1">
      <alignment horizontal="center" wrapText="1"/>
      <protection/>
    </xf>
    <xf numFmtId="0" fontId="7" fillId="0" borderId="50" xfId="0" applyFont="1" applyBorder="1" applyAlignment="1" applyProtection="1">
      <alignment wrapText="1"/>
      <protection/>
    </xf>
    <xf numFmtId="0" fontId="7" fillId="0" borderId="27" xfId="0" applyFont="1" applyBorder="1" applyAlignment="1" applyProtection="1">
      <alignment wrapText="1"/>
      <protection/>
    </xf>
    <xf numFmtId="0" fontId="7" fillId="0" borderId="27" xfId="0" applyFont="1" applyBorder="1" applyAlignment="1" applyProtection="1">
      <alignment vertical="top" wrapText="1"/>
      <protection/>
    </xf>
    <xf numFmtId="0" fontId="7" fillId="0" borderId="30" xfId="0" applyFont="1" applyBorder="1" applyAlignment="1" applyProtection="1">
      <alignment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7" fillId="0" borderId="51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wrapText="1"/>
      <protection/>
    </xf>
    <xf numFmtId="0" fontId="8" fillId="0" borderId="4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5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 quotePrefix="1">
      <alignment horizontal="center" vertical="center"/>
    </xf>
    <xf numFmtId="1" fontId="7" fillId="0" borderId="9" xfId="0" applyNumberFormat="1" applyFont="1" applyBorder="1" applyAlignment="1" quotePrefix="1">
      <alignment horizontal="center" vertical="center"/>
    </xf>
    <xf numFmtId="1" fontId="8" fillId="0" borderId="9" xfId="0" applyNumberFormat="1" applyFont="1" applyBorder="1" applyAlignment="1" quotePrefix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/>
    </xf>
    <xf numFmtId="1" fontId="8" fillId="0" borderId="33" xfId="0" applyNumberFormat="1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8" fillId="0" borderId="33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1" fontId="7" fillId="0" borderId="26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2" xfId="0" applyNumberFormat="1" applyFont="1" applyFill="1" applyBorder="1" applyAlignment="1">
      <alignment/>
    </xf>
    <xf numFmtId="1" fontId="7" fillId="0" borderId="9" xfId="0" applyNumberFormat="1" applyFont="1" applyBorder="1" applyAlignment="1">
      <alignment horizontal="center"/>
    </xf>
    <xf numFmtId="1" fontId="8" fillId="0" borderId="53" xfId="0" applyNumberFormat="1" applyFont="1" applyFill="1" applyBorder="1" applyAlignment="1">
      <alignment/>
    </xf>
    <xf numFmtId="1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1" fontId="8" fillId="0" borderId="57" xfId="0" applyNumberFormat="1" applyFont="1" applyBorder="1" applyAlignment="1">
      <alignment horizontal="center"/>
    </xf>
    <xf numFmtId="1" fontId="8" fillId="0" borderId="59" xfId="0" applyNumberFormat="1" applyFont="1" applyBorder="1" applyAlignment="1">
      <alignment horizontal="center"/>
    </xf>
    <xf numFmtId="1" fontId="8" fillId="0" borderId="34" xfId="0" applyNumberFormat="1" applyFont="1" applyFill="1" applyBorder="1" applyAlignment="1">
      <alignment/>
    </xf>
    <xf numFmtId="1" fontId="7" fillId="0" borderId="40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60" xfId="0" applyNumberFormat="1" applyFont="1" applyFill="1" applyBorder="1" applyAlignment="1">
      <alignment/>
    </xf>
    <xf numFmtId="1" fontId="8" fillId="0" borderId="61" xfId="0" applyNumberFormat="1" applyFont="1" applyFill="1" applyBorder="1" applyAlignment="1">
      <alignment/>
    </xf>
    <xf numFmtId="1" fontId="7" fillId="0" borderId="14" xfId="0" applyNumberFormat="1" applyFont="1" applyBorder="1" applyAlignment="1" quotePrefix="1">
      <alignment horizontal="center" vertical="center"/>
    </xf>
    <xf numFmtId="1" fontId="7" fillId="0" borderId="13" xfId="0" applyNumberFormat="1" applyFont="1" applyBorder="1" applyAlignment="1" quotePrefix="1">
      <alignment horizontal="center" vertical="center"/>
    </xf>
    <xf numFmtId="1" fontId="8" fillId="0" borderId="16" xfId="0" applyNumberFormat="1" applyFont="1" applyBorder="1" applyAlignment="1">
      <alignment horizontal="center"/>
    </xf>
    <xf numFmtId="1" fontId="7" fillId="0" borderId="15" xfId="0" applyNumberFormat="1" applyFont="1" applyBorder="1" applyAlignment="1" quotePrefix="1">
      <alignment horizontal="center"/>
    </xf>
    <xf numFmtId="1" fontId="7" fillId="0" borderId="9" xfId="0" applyNumberFormat="1" applyFont="1" applyBorder="1" applyAlignment="1" quotePrefix="1">
      <alignment horizontal="center"/>
    </xf>
    <xf numFmtId="1" fontId="8" fillId="0" borderId="15" xfId="0" applyNumberFormat="1" applyFont="1" applyBorder="1" applyAlignment="1" quotePrefix="1">
      <alignment horizontal="center"/>
    </xf>
    <xf numFmtId="1" fontId="7" fillId="0" borderId="12" xfId="0" applyNumberFormat="1" applyFont="1" applyBorder="1" applyAlignment="1" quotePrefix="1">
      <alignment horizontal="center"/>
    </xf>
    <xf numFmtId="1" fontId="7" fillId="0" borderId="48" xfId="0" applyNumberFormat="1" applyFont="1" applyBorder="1" applyAlignment="1" quotePrefix="1">
      <alignment horizontal="center"/>
    </xf>
    <xf numFmtId="0" fontId="4" fillId="0" borderId="47" xfId="0" applyFont="1" applyBorder="1" applyAlignment="1">
      <alignment/>
    </xf>
    <xf numFmtId="1" fontId="8" fillId="0" borderId="62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8" fillId="0" borderId="63" xfId="0" applyNumberFormat="1" applyFont="1" applyFill="1" applyBorder="1" applyAlignment="1">
      <alignment/>
    </xf>
    <xf numFmtId="1" fontId="8" fillId="0" borderId="6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65" xfId="0" applyFont="1" applyBorder="1" applyAlignment="1" applyProtection="1">
      <alignment horizontal="center" wrapText="1"/>
      <protection/>
    </xf>
    <xf numFmtId="0" fontId="7" fillId="0" borderId="66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7" fillId="0" borderId="48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67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 wrapText="1"/>
      <protection/>
    </xf>
    <xf numFmtId="0" fontId="7" fillId="0" borderId="69" xfId="0" applyFont="1" applyBorder="1" applyAlignment="1" applyProtection="1">
      <alignment horizontal="center" wrapText="1"/>
      <protection/>
    </xf>
    <xf numFmtId="0" fontId="7" fillId="0" borderId="70" xfId="0" applyFont="1" applyBorder="1" applyAlignment="1" applyProtection="1">
      <alignment horizontal="center" wrapText="1"/>
      <protection/>
    </xf>
    <xf numFmtId="0" fontId="7" fillId="0" borderId="33" xfId="0" applyFont="1" applyBorder="1" applyAlignment="1" applyProtection="1">
      <alignment horizontal="center" wrapText="1"/>
      <protection/>
    </xf>
    <xf numFmtId="0" fontId="7" fillId="0" borderId="71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49" xfId="0" applyFont="1" applyBorder="1" applyAlignment="1" applyProtection="1">
      <alignment horizontal="center" wrapText="1"/>
      <protection/>
    </xf>
    <xf numFmtId="0" fontId="7" fillId="0" borderId="7" xfId="0" applyFont="1" applyBorder="1" applyAlignment="1" applyProtection="1">
      <alignment horizontal="center" wrapText="1"/>
      <protection/>
    </xf>
    <xf numFmtId="0" fontId="7" fillId="0" borderId="51" xfId="0" applyFont="1" applyBorder="1" applyAlignment="1" applyProtection="1">
      <alignment horizontal="center" wrapText="1"/>
      <protection/>
    </xf>
    <xf numFmtId="0" fontId="7" fillId="0" borderId="72" xfId="0" applyFont="1" applyBorder="1" applyAlignment="1" applyProtection="1">
      <alignment horizontal="center" wrapText="1"/>
      <protection/>
    </xf>
    <xf numFmtId="0" fontId="7" fillId="0" borderId="66" xfId="0" applyFont="1" applyBorder="1" applyAlignment="1" applyProtection="1">
      <alignment horizontal="center" wrapText="1"/>
      <protection/>
    </xf>
    <xf numFmtId="0" fontId="7" fillId="0" borderId="48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49" xfId="0" applyFont="1" applyBorder="1" applyAlignment="1" applyProtection="1">
      <alignment horizontal="center" vertical="top" wrapText="1"/>
      <protection/>
    </xf>
    <xf numFmtId="0" fontId="3" fillId="0" borderId="67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" fontId="0" fillId="0" borderId="7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75" zoomScaleNormal="75" workbookViewId="0" topLeftCell="A1">
      <selection activeCell="B27" sqref="B27"/>
    </sheetView>
  </sheetViews>
  <sheetFormatPr defaultColWidth="9.00390625" defaultRowHeight="12.75"/>
  <cols>
    <col min="1" max="1" width="6.75390625" style="38" bestFit="1" customWidth="1"/>
    <col min="2" max="2" width="27.625" style="24" customWidth="1"/>
    <col min="3" max="3" width="12.875" style="31" hidden="1" customWidth="1"/>
    <col min="4" max="4" width="11.25390625" style="31" hidden="1" customWidth="1"/>
    <col min="5" max="5" width="7.375" style="1" customWidth="1"/>
    <col min="6" max="7" width="5.375" style="1" customWidth="1"/>
    <col min="8" max="8" width="5.25390625" style="1" customWidth="1"/>
    <col min="9" max="9" width="7.375" style="1" customWidth="1"/>
    <col min="10" max="10" width="5.75390625" style="1" customWidth="1"/>
    <col min="11" max="11" width="6.25390625" style="2" customWidth="1"/>
    <col min="12" max="12" width="10.25390625" style="2" customWidth="1"/>
    <col min="13" max="13" width="8.00390625" style="1" customWidth="1"/>
    <col min="14" max="14" width="7.875" style="1" customWidth="1"/>
    <col min="15" max="15" width="5.375" style="1" customWidth="1"/>
    <col min="16" max="16" width="6.75390625" style="1" customWidth="1"/>
    <col min="17" max="17" width="6.125" style="1" customWidth="1"/>
    <col min="18" max="18" width="7.875" style="2" customWidth="1"/>
    <col min="19" max="19" width="10.25390625" style="2" customWidth="1"/>
    <col min="20" max="20" width="7.75390625" style="1" customWidth="1"/>
    <col min="21" max="21" width="7.625" style="1" customWidth="1"/>
    <col min="22" max="22" width="5.375" style="1" customWidth="1"/>
    <col min="23" max="23" width="7.00390625" style="1" customWidth="1"/>
    <col min="24" max="24" width="5.75390625" style="1" customWidth="1"/>
    <col min="25" max="25" width="6.25390625" style="2" customWidth="1"/>
    <col min="26" max="26" width="8.625" style="2" customWidth="1"/>
    <col min="27" max="27" width="10.875" style="3" customWidth="1"/>
    <col min="28" max="28" width="15.125" style="3" customWidth="1"/>
  </cols>
  <sheetData>
    <row r="1" spans="1:12" ht="18.75" thickBot="1">
      <c r="A1" s="68"/>
      <c r="B1" s="69"/>
      <c r="C1" s="68"/>
      <c r="D1" s="68"/>
      <c r="E1" s="70"/>
      <c r="F1" s="70"/>
      <c r="G1" s="70"/>
      <c r="H1" s="70"/>
      <c r="I1" s="70"/>
      <c r="J1" s="70"/>
      <c r="K1" s="71"/>
      <c r="L1" s="71"/>
    </row>
    <row r="2" spans="1:28" ht="18.75" thickTop="1">
      <c r="A2" s="267" t="s">
        <v>24</v>
      </c>
      <c r="B2" s="268"/>
      <c r="C2" s="268"/>
      <c r="D2" s="72"/>
      <c r="E2" s="73" t="s">
        <v>10</v>
      </c>
      <c r="F2" s="74">
        <v>1</v>
      </c>
      <c r="G2" s="75"/>
      <c r="H2" s="75"/>
      <c r="I2" s="75"/>
      <c r="J2" s="75"/>
      <c r="K2" s="76"/>
      <c r="L2" s="77"/>
      <c r="M2" s="73" t="s">
        <v>10</v>
      </c>
      <c r="N2" s="74">
        <v>2</v>
      </c>
      <c r="O2" s="75"/>
      <c r="P2" s="75"/>
      <c r="Q2" s="75"/>
      <c r="R2" s="76"/>
      <c r="S2" s="76"/>
      <c r="T2" s="73" t="s">
        <v>10</v>
      </c>
      <c r="U2" s="74">
        <v>3</v>
      </c>
      <c r="V2" s="75"/>
      <c r="W2" s="75"/>
      <c r="X2" s="75"/>
      <c r="Y2" s="76"/>
      <c r="Z2" s="77"/>
      <c r="AA2" s="159"/>
      <c r="AB2" s="159"/>
    </row>
    <row r="3" spans="1:28" ht="18">
      <c r="A3" s="78"/>
      <c r="B3" s="79" t="s">
        <v>3</v>
      </c>
      <c r="C3" s="80"/>
      <c r="D3" s="80"/>
      <c r="E3" s="81" t="s">
        <v>4</v>
      </c>
      <c r="F3" s="82">
        <v>630</v>
      </c>
      <c r="G3" s="83"/>
      <c r="H3" s="83"/>
      <c r="I3" s="83"/>
      <c r="J3" s="83"/>
      <c r="K3" s="84"/>
      <c r="L3" s="85"/>
      <c r="M3" s="81" t="s">
        <v>4</v>
      </c>
      <c r="N3" s="82">
        <v>1970</v>
      </c>
      <c r="O3" s="83"/>
      <c r="P3" s="83"/>
      <c r="Q3" s="83"/>
      <c r="R3" s="84"/>
      <c r="S3" s="84"/>
      <c r="T3" s="81" t="s">
        <v>4</v>
      </c>
      <c r="U3" s="82">
        <v>1050</v>
      </c>
      <c r="V3" s="83"/>
      <c r="W3" s="83"/>
      <c r="X3" s="83"/>
      <c r="Y3" s="84"/>
      <c r="Z3" s="85"/>
      <c r="AA3" s="160"/>
      <c r="AB3" s="160"/>
    </row>
    <row r="4" spans="1:28" ht="18.75" thickBot="1">
      <c r="A4" s="78"/>
      <c r="B4" s="69"/>
      <c r="C4" s="80"/>
      <c r="D4" s="80"/>
      <c r="E4" s="86" t="s">
        <v>5</v>
      </c>
      <c r="F4" s="87">
        <v>10</v>
      </c>
      <c r="G4" s="83"/>
      <c r="H4" s="83"/>
      <c r="I4" s="83"/>
      <c r="J4" s="83"/>
      <c r="K4" s="84"/>
      <c r="L4" s="85"/>
      <c r="M4" s="86" t="s">
        <v>5</v>
      </c>
      <c r="N4" s="87">
        <v>98</v>
      </c>
      <c r="O4" s="83"/>
      <c r="P4" s="83"/>
      <c r="Q4" s="83"/>
      <c r="R4" s="84"/>
      <c r="S4" s="84"/>
      <c r="T4" s="86" t="s">
        <v>5</v>
      </c>
      <c r="U4" s="87">
        <v>130</v>
      </c>
      <c r="V4" s="83"/>
      <c r="W4" s="83"/>
      <c r="X4" s="83"/>
      <c r="Y4" s="84"/>
      <c r="Z4" s="85"/>
      <c r="AA4" s="181" t="s">
        <v>5</v>
      </c>
      <c r="AB4" s="182">
        <v>2928</v>
      </c>
    </row>
    <row r="5" spans="1:28" ht="19.5" thickBot="1" thickTop="1">
      <c r="A5" s="88" t="s">
        <v>0</v>
      </c>
      <c r="B5" s="180" t="s">
        <v>1</v>
      </c>
      <c r="C5" s="179" t="s">
        <v>2</v>
      </c>
      <c r="D5" s="91" t="s">
        <v>20</v>
      </c>
      <c r="E5" s="92" t="s">
        <v>6</v>
      </c>
      <c r="F5" s="93" t="s">
        <v>7</v>
      </c>
      <c r="G5" s="94" t="s">
        <v>8</v>
      </c>
      <c r="H5" s="94" t="s">
        <v>11</v>
      </c>
      <c r="I5" s="94" t="s">
        <v>21</v>
      </c>
      <c r="J5" s="94" t="s">
        <v>9</v>
      </c>
      <c r="K5" s="95" t="s">
        <v>14</v>
      </c>
      <c r="L5" s="96" t="s">
        <v>13</v>
      </c>
      <c r="M5" s="133" t="s">
        <v>6</v>
      </c>
      <c r="N5" s="94" t="s">
        <v>7</v>
      </c>
      <c r="O5" s="94" t="s">
        <v>8</v>
      </c>
      <c r="P5" s="94" t="s">
        <v>21</v>
      </c>
      <c r="Q5" s="94" t="s">
        <v>9</v>
      </c>
      <c r="R5" s="95" t="s">
        <v>14</v>
      </c>
      <c r="S5" s="134" t="s">
        <v>15</v>
      </c>
      <c r="T5" s="163" t="s">
        <v>6</v>
      </c>
      <c r="U5" s="94" t="s">
        <v>7</v>
      </c>
      <c r="V5" s="94" t="s">
        <v>8</v>
      </c>
      <c r="W5" s="94" t="s">
        <v>21</v>
      </c>
      <c r="X5" s="94" t="s">
        <v>9</v>
      </c>
      <c r="Y5" s="95" t="s">
        <v>14</v>
      </c>
      <c r="Z5" s="164" t="s">
        <v>16</v>
      </c>
      <c r="AA5" s="165" t="s">
        <v>17</v>
      </c>
      <c r="AB5" s="165" t="s">
        <v>23</v>
      </c>
    </row>
    <row r="6" spans="1:28" ht="18.75" thickTop="1">
      <c r="A6" s="183">
        <v>1</v>
      </c>
      <c r="B6" s="173" t="s">
        <v>30</v>
      </c>
      <c r="C6" s="169"/>
      <c r="D6" s="100"/>
      <c r="E6" s="186">
        <v>0</v>
      </c>
      <c r="F6" s="187">
        <v>0</v>
      </c>
      <c r="G6" s="187">
        <v>0</v>
      </c>
      <c r="H6" s="187">
        <v>0</v>
      </c>
      <c r="I6" s="187">
        <v>25</v>
      </c>
      <c r="J6" s="187">
        <v>0</v>
      </c>
      <c r="K6" s="188">
        <f aca="true" t="shared" si="0" ref="K6:K23">SUM(E6:J6)</f>
        <v>25</v>
      </c>
      <c r="L6" s="189">
        <f aca="true" t="shared" si="1" ref="L6:L23">1000*(($F$3+$F$4-K6)/$F$3)</f>
        <v>976.1904761904761</v>
      </c>
      <c r="M6" s="186">
        <v>0</v>
      </c>
      <c r="N6" s="187">
        <v>40</v>
      </c>
      <c r="O6" s="187">
        <v>0</v>
      </c>
      <c r="P6" s="187">
        <v>28</v>
      </c>
      <c r="Q6" s="187">
        <v>30</v>
      </c>
      <c r="R6" s="188">
        <f aca="true" t="shared" si="2" ref="R6:R23">SUM(M6:Q6)</f>
        <v>98</v>
      </c>
      <c r="S6" s="189">
        <f aca="true" t="shared" si="3" ref="S6:S23">1000*(($N$3+$N$4-R6)/$N$3)</f>
        <v>1000</v>
      </c>
      <c r="T6" s="186">
        <v>120</v>
      </c>
      <c r="U6" s="187">
        <v>0</v>
      </c>
      <c r="V6" s="187">
        <v>30</v>
      </c>
      <c r="W6" s="187">
        <v>0</v>
      </c>
      <c r="X6" s="187">
        <v>30</v>
      </c>
      <c r="Y6" s="188">
        <f aca="true" t="shared" si="4" ref="Y6:Y23">SUM(T6:X6)</f>
        <v>180</v>
      </c>
      <c r="Z6" s="189">
        <f>1000*(($U$3+$U$4-Y6)/$U$3)</f>
        <v>952.3809523809523</v>
      </c>
      <c r="AA6" s="201">
        <v>2928</v>
      </c>
      <c r="AB6" s="201">
        <f>AA6*1000/$AB$4</f>
        <v>1000</v>
      </c>
    </row>
    <row r="7" spans="1:28" ht="36">
      <c r="A7" s="184">
        <v>2</v>
      </c>
      <c r="B7" s="174" t="s">
        <v>26</v>
      </c>
      <c r="C7" s="107"/>
      <c r="D7" s="108"/>
      <c r="E7" s="190">
        <v>0</v>
      </c>
      <c r="F7" s="191">
        <v>0</v>
      </c>
      <c r="G7" s="191">
        <v>0</v>
      </c>
      <c r="H7" s="191">
        <v>10</v>
      </c>
      <c r="I7" s="191">
        <v>0</v>
      </c>
      <c r="J7" s="191">
        <v>0</v>
      </c>
      <c r="K7" s="192">
        <f t="shared" si="0"/>
        <v>10</v>
      </c>
      <c r="L7" s="193">
        <f>1000*(($F$3+$F$4-K7)/$F$3)</f>
        <v>1000</v>
      </c>
      <c r="M7" s="190">
        <v>90</v>
      </c>
      <c r="N7" s="191">
        <v>0</v>
      </c>
      <c r="O7" s="191">
        <v>0</v>
      </c>
      <c r="P7" s="191">
        <v>147</v>
      </c>
      <c r="Q7" s="191">
        <v>40</v>
      </c>
      <c r="R7" s="192">
        <f t="shared" si="2"/>
        <v>277</v>
      </c>
      <c r="S7" s="193">
        <f>1000*(($N$3+$N$4-R7)/$N$3)</f>
        <v>909.1370558375635</v>
      </c>
      <c r="T7" s="190">
        <v>120</v>
      </c>
      <c r="U7" s="191">
        <v>0</v>
      </c>
      <c r="V7" s="191">
        <v>60</v>
      </c>
      <c r="W7" s="191">
        <v>0</v>
      </c>
      <c r="X7" s="191">
        <v>0</v>
      </c>
      <c r="Y7" s="192">
        <f>SUM(T7:X7)</f>
        <v>180</v>
      </c>
      <c r="Z7" s="193">
        <f>1000*(($U$3+$U$4-Y7)/$U$3)</f>
        <v>952.3809523809523</v>
      </c>
      <c r="AA7" s="202">
        <v>2861</v>
      </c>
      <c r="AB7" s="202">
        <f>AA7*1000/$AB$4</f>
        <v>977.1174863387978</v>
      </c>
    </row>
    <row r="8" spans="1:28" ht="36" customHeight="1">
      <c r="A8" s="184">
        <v>3</v>
      </c>
      <c r="B8" s="174" t="s">
        <v>32</v>
      </c>
      <c r="C8" s="170"/>
      <c r="D8" s="108"/>
      <c r="E8" s="190">
        <v>90</v>
      </c>
      <c r="F8" s="191">
        <v>0</v>
      </c>
      <c r="G8" s="191">
        <v>0</v>
      </c>
      <c r="H8" s="191">
        <v>2</v>
      </c>
      <c r="I8" s="191">
        <v>85</v>
      </c>
      <c r="J8" s="191"/>
      <c r="K8" s="192">
        <f t="shared" si="0"/>
        <v>177</v>
      </c>
      <c r="L8" s="193">
        <f t="shared" si="1"/>
        <v>734.9206349206349</v>
      </c>
      <c r="M8" s="190">
        <v>270</v>
      </c>
      <c r="N8" s="191">
        <v>115</v>
      </c>
      <c r="O8" s="191"/>
      <c r="P8" s="191">
        <v>47</v>
      </c>
      <c r="Q8" s="191">
        <v>10</v>
      </c>
      <c r="R8" s="192">
        <f t="shared" si="2"/>
        <v>442</v>
      </c>
      <c r="S8" s="193">
        <f>1000*(($N$3+$N$4-R8)/$N$3)</f>
        <v>825.3807106598985</v>
      </c>
      <c r="T8" s="190">
        <v>120</v>
      </c>
      <c r="U8" s="191">
        <v>0</v>
      </c>
      <c r="V8" s="191">
        <v>30</v>
      </c>
      <c r="W8" s="191">
        <v>0</v>
      </c>
      <c r="X8" s="191">
        <v>0</v>
      </c>
      <c r="Y8" s="192">
        <f t="shared" si="4"/>
        <v>150</v>
      </c>
      <c r="Z8" s="193">
        <f>1000*(($U$3+$U$4-Y8)/$U$3)</f>
        <v>980.952380952381</v>
      </c>
      <c r="AA8" s="202">
        <f aca="true" t="shared" si="5" ref="AA8:AA23">L8+S8+Z8</f>
        <v>2541.2537265329147</v>
      </c>
      <c r="AB8" s="202">
        <f aca="true" t="shared" si="6" ref="AB8:AB15">AA8*1000/$AB$4</f>
        <v>867.9145240891102</v>
      </c>
    </row>
    <row r="9" spans="1:28" ht="36">
      <c r="A9" s="184">
        <v>4</v>
      </c>
      <c r="B9" s="174" t="s">
        <v>31</v>
      </c>
      <c r="C9" s="171"/>
      <c r="D9" s="113"/>
      <c r="E9" s="190">
        <v>0</v>
      </c>
      <c r="F9" s="191">
        <v>25</v>
      </c>
      <c r="G9" s="191">
        <v>0</v>
      </c>
      <c r="H9" s="191">
        <v>0</v>
      </c>
      <c r="I9" s="191">
        <v>27</v>
      </c>
      <c r="J9" s="191">
        <v>10</v>
      </c>
      <c r="K9" s="192">
        <f t="shared" si="0"/>
        <v>62</v>
      </c>
      <c r="L9" s="193">
        <f t="shared" si="1"/>
        <v>917.4603174603175</v>
      </c>
      <c r="M9" s="190">
        <v>450</v>
      </c>
      <c r="N9" s="191">
        <v>90</v>
      </c>
      <c r="O9" s="191">
        <v>30</v>
      </c>
      <c r="P9" s="191">
        <v>497</v>
      </c>
      <c r="Q9" s="191"/>
      <c r="R9" s="192">
        <f t="shared" si="2"/>
        <v>1067</v>
      </c>
      <c r="S9" s="193">
        <f t="shared" si="3"/>
        <v>508.1218274111675</v>
      </c>
      <c r="T9" s="190">
        <v>60</v>
      </c>
      <c r="U9" s="191">
        <v>0</v>
      </c>
      <c r="V9" s="191">
        <v>30</v>
      </c>
      <c r="W9" s="191">
        <v>0</v>
      </c>
      <c r="X9" s="191">
        <v>40</v>
      </c>
      <c r="Y9" s="192">
        <f t="shared" si="4"/>
        <v>130</v>
      </c>
      <c r="Z9" s="193">
        <f>1000*(($U$3+$U$4-Y9)/$U$3)</f>
        <v>1000</v>
      </c>
      <c r="AA9" s="202">
        <v>2425</v>
      </c>
      <c r="AB9" s="202">
        <f t="shared" si="6"/>
        <v>828.2103825136612</v>
      </c>
    </row>
    <row r="10" spans="1:28" ht="36" customHeight="1">
      <c r="A10" s="184">
        <v>5</v>
      </c>
      <c r="B10" s="174" t="s">
        <v>27</v>
      </c>
      <c r="C10" s="171"/>
      <c r="D10" s="113"/>
      <c r="E10" s="190">
        <v>0</v>
      </c>
      <c r="F10" s="191">
        <v>0</v>
      </c>
      <c r="G10" s="191">
        <v>0</v>
      </c>
      <c r="H10" s="191">
        <v>0</v>
      </c>
      <c r="I10" s="191">
        <v>15</v>
      </c>
      <c r="J10" s="191">
        <v>0</v>
      </c>
      <c r="K10" s="192">
        <f t="shared" si="0"/>
        <v>15</v>
      </c>
      <c r="L10" s="193">
        <f t="shared" si="1"/>
        <v>992.063492063492</v>
      </c>
      <c r="M10" s="190">
        <v>90</v>
      </c>
      <c r="N10" s="191">
        <v>40</v>
      </c>
      <c r="O10" s="191">
        <v>0</v>
      </c>
      <c r="P10" s="191">
        <v>197</v>
      </c>
      <c r="Q10" s="191">
        <v>30</v>
      </c>
      <c r="R10" s="192">
        <f t="shared" si="2"/>
        <v>357</v>
      </c>
      <c r="S10" s="193">
        <f t="shared" si="3"/>
        <v>868.5279187817258</v>
      </c>
      <c r="T10" s="198" t="s">
        <v>43</v>
      </c>
      <c r="U10" s="199" t="s">
        <v>43</v>
      </c>
      <c r="V10" s="199" t="s">
        <v>43</v>
      </c>
      <c r="W10" s="199" t="s">
        <v>43</v>
      </c>
      <c r="X10" s="199" t="s">
        <v>43</v>
      </c>
      <c r="Y10" s="192">
        <f t="shared" si="4"/>
        <v>0</v>
      </c>
      <c r="Z10" s="193">
        <v>0</v>
      </c>
      <c r="AA10" s="202">
        <f t="shared" si="5"/>
        <v>1860.591410845218</v>
      </c>
      <c r="AB10" s="202">
        <f t="shared" si="6"/>
        <v>635.447886217629</v>
      </c>
    </row>
    <row r="11" spans="1:28" ht="18" customHeight="1">
      <c r="A11" s="184">
        <v>6</v>
      </c>
      <c r="B11" s="175" t="s">
        <v>29</v>
      </c>
      <c r="C11" s="171"/>
      <c r="D11" s="113"/>
      <c r="E11" s="190">
        <v>0</v>
      </c>
      <c r="F11" s="191">
        <v>0</v>
      </c>
      <c r="G11" s="191">
        <v>0</v>
      </c>
      <c r="H11" s="191">
        <v>0</v>
      </c>
      <c r="I11" s="191">
        <v>23</v>
      </c>
      <c r="J11" s="191">
        <v>0</v>
      </c>
      <c r="K11" s="192">
        <f t="shared" si="0"/>
        <v>23</v>
      </c>
      <c r="L11" s="193">
        <f t="shared" si="1"/>
        <v>979.3650793650793</v>
      </c>
      <c r="M11" s="190">
        <v>90</v>
      </c>
      <c r="N11" s="191">
        <v>40</v>
      </c>
      <c r="O11" s="191">
        <v>0</v>
      </c>
      <c r="P11" s="191">
        <v>237</v>
      </c>
      <c r="Q11" s="191">
        <v>30</v>
      </c>
      <c r="R11" s="192">
        <f t="shared" si="2"/>
        <v>397</v>
      </c>
      <c r="S11" s="193">
        <f t="shared" si="3"/>
        <v>848.2233502538071</v>
      </c>
      <c r="T11" s="198" t="s">
        <v>43</v>
      </c>
      <c r="U11" s="199" t="s">
        <v>43</v>
      </c>
      <c r="V11" s="199" t="s">
        <v>43</v>
      </c>
      <c r="W11" s="199" t="s">
        <v>43</v>
      </c>
      <c r="X11" s="199" t="s">
        <v>43</v>
      </c>
      <c r="Y11" s="192">
        <f t="shared" si="4"/>
        <v>0</v>
      </c>
      <c r="Z11" s="193">
        <v>0</v>
      </c>
      <c r="AA11" s="202">
        <v>1827</v>
      </c>
      <c r="AB11" s="202">
        <f t="shared" si="6"/>
        <v>623.9754098360655</v>
      </c>
    </row>
    <row r="12" spans="1:28" ht="18">
      <c r="A12" s="184">
        <v>7</v>
      </c>
      <c r="B12" s="174" t="s">
        <v>28</v>
      </c>
      <c r="C12" s="171"/>
      <c r="D12" s="113"/>
      <c r="E12" s="190">
        <v>0</v>
      </c>
      <c r="F12" s="191">
        <v>0</v>
      </c>
      <c r="G12" s="191">
        <v>0</v>
      </c>
      <c r="H12" s="191">
        <v>10</v>
      </c>
      <c r="I12" s="191">
        <v>8</v>
      </c>
      <c r="J12" s="191">
        <v>0</v>
      </c>
      <c r="K12" s="192">
        <f t="shared" si="0"/>
        <v>18</v>
      </c>
      <c r="L12" s="193">
        <f t="shared" si="1"/>
        <v>987.3015873015873</v>
      </c>
      <c r="M12" s="198" t="s">
        <v>43</v>
      </c>
      <c r="N12" s="199" t="s">
        <v>43</v>
      </c>
      <c r="O12" s="199" t="s">
        <v>43</v>
      </c>
      <c r="P12" s="199" t="s">
        <v>43</v>
      </c>
      <c r="Q12" s="199" t="s">
        <v>43</v>
      </c>
      <c r="R12" s="200">
        <v>0</v>
      </c>
      <c r="S12" s="193">
        <v>0</v>
      </c>
      <c r="T12" s="198" t="s">
        <v>43</v>
      </c>
      <c r="U12" s="199" t="s">
        <v>43</v>
      </c>
      <c r="V12" s="199" t="s">
        <v>43</v>
      </c>
      <c r="W12" s="199" t="s">
        <v>43</v>
      </c>
      <c r="X12" s="199" t="s">
        <v>43</v>
      </c>
      <c r="Y12" s="192">
        <f t="shared" si="4"/>
        <v>0</v>
      </c>
      <c r="Z12" s="193">
        <v>0</v>
      </c>
      <c r="AA12" s="202">
        <f t="shared" si="5"/>
        <v>987.3015873015873</v>
      </c>
      <c r="AB12" s="202">
        <f t="shared" si="6"/>
        <v>337.19316506201756</v>
      </c>
    </row>
    <row r="13" spans="1:28" ht="36.75" thickBot="1">
      <c r="A13" s="184">
        <v>8</v>
      </c>
      <c r="B13" s="174" t="s">
        <v>45</v>
      </c>
      <c r="C13" s="178"/>
      <c r="D13" s="67"/>
      <c r="E13" s="198" t="s">
        <v>43</v>
      </c>
      <c r="F13" s="199" t="s">
        <v>43</v>
      </c>
      <c r="G13" s="199" t="s">
        <v>43</v>
      </c>
      <c r="H13" s="199" t="s">
        <v>43</v>
      </c>
      <c r="I13" s="199" t="s">
        <v>43</v>
      </c>
      <c r="J13" s="199" t="s">
        <v>43</v>
      </c>
      <c r="K13" s="192">
        <f t="shared" si="0"/>
        <v>0</v>
      </c>
      <c r="L13" s="193">
        <v>0</v>
      </c>
      <c r="M13" s="198" t="s">
        <v>43</v>
      </c>
      <c r="N13" s="199" t="s">
        <v>43</v>
      </c>
      <c r="O13" s="199" t="s">
        <v>43</v>
      </c>
      <c r="P13" s="199" t="s">
        <v>43</v>
      </c>
      <c r="Q13" s="199" t="s">
        <v>43</v>
      </c>
      <c r="R13" s="192">
        <f t="shared" si="2"/>
        <v>0</v>
      </c>
      <c r="S13" s="193">
        <v>0</v>
      </c>
      <c r="T13" s="190">
        <v>150</v>
      </c>
      <c r="U13" s="191">
        <v>0</v>
      </c>
      <c r="V13" s="191">
        <v>0</v>
      </c>
      <c r="W13" s="191">
        <v>0</v>
      </c>
      <c r="X13" s="191">
        <v>0</v>
      </c>
      <c r="Y13" s="192">
        <f t="shared" si="4"/>
        <v>150</v>
      </c>
      <c r="Z13" s="193">
        <f>1000*(($U$3+$U$4-Y13)/$U$3)</f>
        <v>980.952380952381</v>
      </c>
      <c r="AA13" s="202">
        <f t="shared" si="5"/>
        <v>980.952380952381</v>
      </c>
      <c r="AB13" s="202">
        <f t="shared" si="6"/>
        <v>335.0247202706219</v>
      </c>
    </row>
    <row r="14" spans="1:28" ht="36.75" thickTop="1">
      <c r="A14" s="184">
        <v>9</v>
      </c>
      <c r="B14" s="174" t="s">
        <v>33</v>
      </c>
      <c r="C14" s="177"/>
      <c r="D14" s="148"/>
      <c r="E14" s="190">
        <f>90*6</f>
        <v>540</v>
      </c>
      <c r="F14" s="191">
        <v>0</v>
      </c>
      <c r="G14" s="191">
        <v>0</v>
      </c>
      <c r="H14" s="191">
        <v>0</v>
      </c>
      <c r="I14" s="191">
        <v>285</v>
      </c>
      <c r="J14" s="191">
        <v>30</v>
      </c>
      <c r="K14" s="192">
        <f t="shared" si="0"/>
        <v>855</v>
      </c>
      <c r="L14" s="193">
        <v>1</v>
      </c>
      <c r="M14" s="190">
        <v>1650</v>
      </c>
      <c r="N14" s="191">
        <v>25</v>
      </c>
      <c r="O14" s="191">
        <v>60</v>
      </c>
      <c r="P14" s="191">
        <v>377</v>
      </c>
      <c r="Q14" s="191">
        <v>0</v>
      </c>
      <c r="R14" s="192">
        <f t="shared" si="2"/>
        <v>2112</v>
      </c>
      <c r="S14" s="193">
        <v>1</v>
      </c>
      <c r="T14" s="190">
        <v>270</v>
      </c>
      <c r="U14" s="191">
        <v>0</v>
      </c>
      <c r="V14" s="191">
        <v>30</v>
      </c>
      <c r="W14" s="191">
        <v>10</v>
      </c>
      <c r="X14" s="191">
        <v>0</v>
      </c>
      <c r="Y14" s="192">
        <f t="shared" si="4"/>
        <v>310</v>
      </c>
      <c r="Z14" s="193">
        <f>1000*(($U$3+$U$4-Y14)/$U$3)</f>
        <v>828.5714285714287</v>
      </c>
      <c r="AA14" s="202">
        <f t="shared" si="5"/>
        <v>830.5714285714287</v>
      </c>
      <c r="AB14" s="202">
        <f t="shared" si="6"/>
        <v>283.6651053864169</v>
      </c>
    </row>
    <row r="15" spans="1:28" ht="18.75" thickBot="1">
      <c r="A15" s="185">
        <v>10</v>
      </c>
      <c r="B15" s="176" t="s">
        <v>44</v>
      </c>
      <c r="C15" s="172"/>
      <c r="D15" s="65"/>
      <c r="E15" s="244" t="s">
        <v>43</v>
      </c>
      <c r="F15" s="243" t="s">
        <v>43</v>
      </c>
      <c r="G15" s="243" t="s">
        <v>43</v>
      </c>
      <c r="H15" s="243" t="s">
        <v>43</v>
      </c>
      <c r="I15" s="243" t="s">
        <v>43</v>
      </c>
      <c r="J15" s="243" t="s">
        <v>43</v>
      </c>
      <c r="K15" s="196">
        <f t="shared" si="0"/>
        <v>0</v>
      </c>
      <c r="L15" s="197">
        <v>0</v>
      </c>
      <c r="M15" s="194">
        <v>810</v>
      </c>
      <c r="N15" s="195">
        <v>40</v>
      </c>
      <c r="O15" s="195">
        <v>0</v>
      </c>
      <c r="P15" s="195">
        <v>22</v>
      </c>
      <c r="Q15" s="195">
        <v>10</v>
      </c>
      <c r="R15" s="196">
        <f t="shared" si="2"/>
        <v>882</v>
      </c>
      <c r="S15" s="197">
        <f t="shared" si="3"/>
        <v>602.0304568527919</v>
      </c>
      <c r="T15" s="244" t="s">
        <v>43</v>
      </c>
      <c r="U15" s="243" t="s">
        <v>43</v>
      </c>
      <c r="V15" s="243" t="s">
        <v>43</v>
      </c>
      <c r="W15" s="243" t="s">
        <v>43</v>
      </c>
      <c r="X15" s="243" t="s">
        <v>43</v>
      </c>
      <c r="Y15" s="196">
        <f t="shared" si="4"/>
        <v>0</v>
      </c>
      <c r="Z15" s="197">
        <v>0</v>
      </c>
      <c r="AA15" s="203">
        <f t="shared" si="5"/>
        <v>602.0304568527919</v>
      </c>
      <c r="AB15" s="203">
        <f t="shared" si="6"/>
        <v>205.61149482677317</v>
      </c>
    </row>
    <row r="16" spans="1:28" ht="17.25" hidden="1" thickTop="1">
      <c r="A16" s="58">
        <v>11</v>
      </c>
      <c r="B16" s="57"/>
      <c r="C16" s="64"/>
      <c r="D16" s="65"/>
      <c r="E16" s="66"/>
      <c r="F16" s="59"/>
      <c r="G16" s="59"/>
      <c r="H16" s="59"/>
      <c r="I16" s="59"/>
      <c r="J16" s="59"/>
      <c r="K16" s="60">
        <f t="shared" si="0"/>
        <v>0</v>
      </c>
      <c r="L16" s="61">
        <f t="shared" si="1"/>
        <v>1015.8730158730158</v>
      </c>
      <c r="M16" s="51"/>
      <c r="N16" s="48"/>
      <c r="O16" s="48"/>
      <c r="P16" s="48"/>
      <c r="Q16" s="48"/>
      <c r="R16" s="49">
        <f t="shared" si="2"/>
        <v>0</v>
      </c>
      <c r="S16" s="50">
        <f t="shared" si="3"/>
        <v>1049.746192893401</v>
      </c>
      <c r="T16" s="51"/>
      <c r="U16" s="48"/>
      <c r="V16" s="48"/>
      <c r="W16" s="48"/>
      <c r="X16" s="48"/>
      <c r="Y16" s="49">
        <f t="shared" si="4"/>
        <v>0</v>
      </c>
      <c r="Z16" s="50">
        <f aca="true" t="shared" si="7" ref="Z16:Z23">1000*(($U$3+$U$4-Y16)/$U$3)</f>
        <v>1123.8095238095239</v>
      </c>
      <c r="AA16" s="43">
        <f t="shared" si="5"/>
        <v>3189.4287325759406</v>
      </c>
      <c r="AB16" s="43">
        <f aca="true" t="shared" si="8" ref="AB16:AB23">Z16*1000/$AB$4</f>
        <v>383.8147280770232</v>
      </c>
    </row>
    <row r="17" spans="1:28" ht="17.25" hidden="1" thickTop="1">
      <c r="A17" s="58">
        <v>12</v>
      </c>
      <c r="B17" s="63"/>
      <c r="C17" s="64"/>
      <c r="D17" s="65"/>
      <c r="E17" s="66"/>
      <c r="F17" s="59"/>
      <c r="G17" s="59"/>
      <c r="H17" s="59"/>
      <c r="I17" s="59"/>
      <c r="J17" s="59"/>
      <c r="K17" s="60">
        <f t="shared" si="0"/>
        <v>0</v>
      </c>
      <c r="L17" s="61">
        <f t="shared" si="1"/>
        <v>1015.8730158730158</v>
      </c>
      <c r="M17" s="51"/>
      <c r="N17" s="48"/>
      <c r="O17" s="48"/>
      <c r="P17" s="48"/>
      <c r="Q17" s="48"/>
      <c r="R17" s="49">
        <f t="shared" si="2"/>
        <v>0</v>
      </c>
      <c r="S17" s="50">
        <f t="shared" si="3"/>
        <v>1049.746192893401</v>
      </c>
      <c r="T17" s="51"/>
      <c r="U17" s="48"/>
      <c r="V17" s="48"/>
      <c r="W17" s="54"/>
      <c r="X17" s="48"/>
      <c r="Y17" s="49">
        <f t="shared" si="4"/>
        <v>0</v>
      </c>
      <c r="Z17" s="50">
        <f t="shared" si="7"/>
        <v>1123.8095238095239</v>
      </c>
      <c r="AA17" s="43">
        <f t="shared" si="5"/>
        <v>3189.4287325759406</v>
      </c>
      <c r="AB17" s="43">
        <f t="shared" si="8"/>
        <v>383.8147280770232</v>
      </c>
    </row>
    <row r="18" spans="1:28" ht="17.25" hidden="1" thickTop="1">
      <c r="A18" s="58">
        <v>13</v>
      </c>
      <c r="B18" s="63"/>
      <c r="C18" s="64"/>
      <c r="D18" s="65"/>
      <c r="E18" s="66"/>
      <c r="F18" s="59"/>
      <c r="G18" s="59"/>
      <c r="H18" s="59"/>
      <c r="I18" s="59"/>
      <c r="J18" s="59"/>
      <c r="K18" s="60">
        <f t="shared" si="0"/>
        <v>0</v>
      </c>
      <c r="L18" s="61">
        <f t="shared" si="1"/>
        <v>1015.8730158730158</v>
      </c>
      <c r="M18" s="51"/>
      <c r="N18" s="48"/>
      <c r="O18" s="48"/>
      <c r="P18" s="48"/>
      <c r="Q18" s="48"/>
      <c r="R18" s="49">
        <f t="shared" si="2"/>
        <v>0</v>
      </c>
      <c r="S18" s="50">
        <f t="shared" si="3"/>
        <v>1049.746192893401</v>
      </c>
      <c r="T18" s="51"/>
      <c r="U18" s="48"/>
      <c r="V18" s="48"/>
      <c r="W18" s="54"/>
      <c r="X18" s="48"/>
      <c r="Y18" s="49">
        <f t="shared" si="4"/>
        <v>0</v>
      </c>
      <c r="Z18" s="50">
        <f t="shared" si="7"/>
        <v>1123.8095238095239</v>
      </c>
      <c r="AA18" s="43">
        <f t="shared" si="5"/>
        <v>3189.4287325759406</v>
      </c>
      <c r="AB18" s="43">
        <f t="shared" si="8"/>
        <v>383.8147280770232</v>
      </c>
    </row>
    <row r="19" spans="1:28" ht="17.25" hidden="1" thickTop="1">
      <c r="A19" s="62">
        <v>14</v>
      </c>
      <c r="B19" s="63"/>
      <c r="C19" s="64"/>
      <c r="D19" s="65"/>
      <c r="E19" s="66"/>
      <c r="F19" s="59"/>
      <c r="G19" s="59"/>
      <c r="H19" s="59"/>
      <c r="I19" s="59"/>
      <c r="J19" s="59"/>
      <c r="K19" s="60">
        <f t="shared" si="0"/>
        <v>0</v>
      </c>
      <c r="L19" s="61">
        <f t="shared" si="1"/>
        <v>1015.8730158730158</v>
      </c>
      <c r="M19" s="51"/>
      <c r="N19" s="48"/>
      <c r="O19" s="48"/>
      <c r="P19" s="48"/>
      <c r="Q19" s="48"/>
      <c r="R19" s="49">
        <f t="shared" si="2"/>
        <v>0</v>
      </c>
      <c r="S19" s="50">
        <f t="shared" si="3"/>
        <v>1049.746192893401</v>
      </c>
      <c r="T19" s="51"/>
      <c r="U19" s="48"/>
      <c r="V19" s="48"/>
      <c r="W19" s="54"/>
      <c r="X19" s="48"/>
      <c r="Y19" s="49">
        <f t="shared" si="4"/>
        <v>0</v>
      </c>
      <c r="Z19" s="50">
        <f t="shared" si="7"/>
        <v>1123.8095238095239</v>
      </c>
      <c r="AA19" s="43">
        <f t="shared" si="5"/>
        <v>3189.4287325759406</v>
      </c>
      <c r="AB19" s="43">
        <f t="shared" si="8"/>
        <v>383.8147280770232</v>
      </c>
    </row>
    <row r="20" spans="1:28" ht="17.25" hidden="1" thickTop="1">
      <c r="A20" s="62">
        <v>15</v>
      </c>
      <c r="B20" s="63"/>
      <c r="C20" s="64"/>
      <c r="D20" s="65"/>
      <c r="E20" s="66"/>
      <c r="F20" s="59"/>
      <c r="G20" s="59"/>
      <c r="H20" s="59"/>
      <c r="I20" s="59"/>
      <c r="J20" s="59"/>
      <c r="K20" s="60">
        <f t="shared" si="0"/>
        <v>0</v>
      </c>
      <c r="L20" s="61">
        <f t="shared" si="1"/>
        <v>1015.8730158730158</v>
      </c>
      <c r="M20" s="51"/>
      <c r="N20" s="48"/>
      <c r="O20" s="48"/>
      <c r="P20" s="48"/>
      <c r="Q20" s="48"/>
      <c r="R20" s="49">
        <f t="shared" si="2"/>
        <v>0</v>
      </c>
      <c r="S20" s="50">
        <f t="shared" si="3"/>
        <v>1049.746192893401</v>
      </c>
      <c r="T20" s="51"/>
      <c r="U20" s="48"/>
      <c r="V20" s="48"/>
      <c r="W20" s="54"/>
      <c r="X20" s="48"/>
      <c r="Y20" s="49">
        <f t="shared" si="4"/>
        <v>0</v>
      </c>
      <c r="Z20" s="50">
        <f t="shared" si="7"/>
        <v>1123.8095238095239</v>
      </c>
      <c r="AA20" s="43">
        <f t="shared" si="5"/>
        <v>3189.4287325759406</v>
      </c>
      <c r="AB20" s="43">
        <f t="shared" si="8"/>
        <v>383.8147280770232</v>
      </c>
    </row>
    <row r="21" spans="1:28" ht="17.25" hidden="1" thickTop="1">
      <c r="A21" s="58">
        <v>16</v>
      </c>
      <c r="B21" s="63"/>
      <c r="C21" s="64"/>
      <c r="D21" s="65"/>
      <c r="E21" s="66"/>
      <c r="F21" s="59"/>
      <c r="G21" s="59"/>
      <c r="H21" s="59"/>
      <c r="I21" s="59"/>
      <c r="J21" s="59"/>
      <c r="K21" s="60">
        <f t="shared" si="0"/>
        <v>0</v>
      </c>
      <c r="L21" s="61">
        <f t="shared" si="1"/>
        <v>1015.8730158730158</v>
      </c>
      <c r="M21" s="51"/>
      <c r="N21" s="48"/>
      <c r="O21" s="48"/>
      <c r="P21" s="48"/>
      <c r="Q21" s="48"/>
      <c r="R21" s="49">
        <f t="shared" si="2"/>
        <v>0</v>
      </c>
      <c r="S21" s="50">
        <f t="shared" si="3"/>
        <v>1049.746192893401</v>
      </c>
      <c r="T21" s="51"/>
      <c r="U21" s="48"/>
      <c r="V21" s="48"/>
      <c r="W21" s="54"/>
      <c r="X21" s="48"/>
      <c r="Y21" s="49">
        <f t="shared" si="4"/>
        <v>0</v>
      </c>
      <c r="Z21" s="50">
        <f t="shared" si="7"/>
        <v>1123.8095238095239</v>
      </c>
      <c r="AA21" s="43">
        <f t="shared" si="5"/>
        <v>3189.4287325759406</v>
      </c>
      <c r="AB21" s="43">
        <f t="shared" si="8"/>
        <v>383.8147280770232</v>
      </c>
    </row>
    <row r="22" spans="1:28" ht="17.25" hidden="1" thickTop="1">
      <c r="A22" s="62">
        <v>17</v>
      </c>
      <c r="B22" s="63"/>
      <c r="C22" s="64"/>
      <c r="D22" s="65"/>
      <c r="E22" s="66"/>
      <c r="F22" s="59"/>
      <c r="G22" s="59"/>
      <c r="H22" s="59"/>
      <c r="I22" s="59"/>
      <c r="J22" s="59"/>
      <c r="K22" s="60">
        <f t="shared" si="0"/>
        <v>0</v>
      </c>
      <c r="L22" s="61">
        <f t="shared" si="1"/>
        <v>1015.8730158730158</v>
      </c>
      <c r="M22" s="51"/>
      <c r="N22" s="48"/>
      <c r="O22" s="48"/>
      <c r="P22" s="48"/>
      <c r="Q22" s="48"/>
      <c r="R22" s="49">
        <f t="shared" si="2"/>
        <v>0</v>
      </c>
      <c r="S22" s="50">
        <f t="shared" si="3"/>
        <v>1049.746192893401</v>
      </c>
      <c r="T22" s="51"/>
      <c r="U22" s="48"/>
      <c r="V22" s="48"/>
      <c r="W22" s="54"/>
      <c r="X22" s="48"/>
      <c r="Y22" s="49">
        <f t="shared" si="4"/>
        <v>0</v>
      </c>
      <c r="Z22" s="50">
        <f t="shared" si="7"/>
        <v>1123.8095238095239</v>
      </c>
      <c r="AA22" s="43">
        <f t="shared" si="5"/>
        <v>3189.4287325759406</v>
      </c>
      <c r="AB22" s="43">
        <f t="shared" si="8"/>
        <v>383.8147280770232</v>
      </c>
    </row>
    <row r="23" spans="1:28" ht="17.25" hidden="1" thickTop="1">
      <c r="A23" s="62">
        <v>18</v>
      </c>
      <c r="B23" s="63"/>
      <c r="C23" s="64"/>
      <c r="D23" s="65"/>
      <c r="E23" s="66"/>
      <c r="F23" s="59"/>
      <c r="G23" s="59"/>
      <c r="H23" s="59"/>
      <c r="I23" s="59"/>
      <c r="J23" s="59"/>
      <c r="K23" s="60">
        <f t="shared" si="0"/>
        <v>0</v>
      </c>
      <c r="L23" s="61">
        <f t="shared" si="1"/>
        <v>1015.8730158730158</v>
      </c>
      <c r="M23" s="51"/>
      <c r="N23" s="48"/>
      <c r="O23" s="48"/>
      <c r="P23" s="48"/>
      <c r="Q23" s="48"/>
      <c r="R23" s="49">
        <f t="shared" si="2"/>
        <v>0</v>
      </c>
      <c r="S23" s="50">
        <f t="shared" si="3"/>
        <v>1049.746192893401</v>
      </c>
      <c r="T23" s="51"/>
      <c r="U23" s="48"/>
      <c r="V23" s="48"/>
      <c r="W23" s="54"/>
      <c r="X23" s="48"/>
      <c r="Y23" s="49">
        <f t="shared" si="4"/>
        <v>0</v>
      </c>
      <c r="Z23" s="50">
        <f t="shared" si="7"/>
        <v>1123.8095238095239</v>
      </c>
      <c r="AA23" s="43">
        <f t="shared" si="5"/>
        <v>3189.4287325759406</v>
      </c>
      <c r="AB23" s="43">
        <f t="shared" si="8"/>
        <v>383.8147280770232</v>
      </c>
    </row>
    <row r="24" ht="15.75" hidden="1" thickTop="1"/>
    <row r="25" ht="15.75" hidden="1" thickTop="1"/>
    <row r="26" ht="15.75" thickTop="1"/>
    <row r="28" ht="15">
      <c r="Q28" s="256"/>
    </row>
  </sheetData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5"/>
  <sheetViews>
    <sheetView view="pageBreakPreview" zoomScale="75" zoomScaleNormal="75" zoomScaleSheetLayoutView="75" workbookViewId="0" topLeftCell="F1">
      <selection activeCell="Y7" sqref="Y7"/>
    </sheetView>
  </sheetViews>
  <sheetFormatPr defaultColWidth="9.00390625" defaultRowHeight="12.75"/>
  <cols>
    <col min="1" max="1" width="4.375" style="38" customWidth="1"/>
    <col min="2" max="2" width="22.00390625" style="24" customWidth="1"/>
    <col min="3" max="3" width="14.125" style="31" customWidth="1"/>
    <col min="4" max="4" width="11.25390625" style="31" hidden="1" customWidth="1"/>
    <col min="5" max="5" width="7.625" style="1" bestFit="1" customWidth="1"/>
    <col min="6" max="7" width="5.375" style="1" customWidth="1"/>
    <col min="8" max="9" width="5.25390625" style="1" bestFit="1" customWidth="1"/>
    <col min="10" max="10" width="7.375" style="1" bestFit="1" customWidth="1"/>
    <col min="11" max="11" width="6.625" style="1" bestFit="1" customWidth="1"/>
    <col min="12" max="12" width="7.625" style="2" bestFit="1" customWidth="1"/>
    <col min="13" max="13" width="10.25390625" style="2" bestFit="1" customWidth="1"/>
    <col min="14" max="14" width="7.625" style="1" bestFit="1" customWidth="1"/>
    <col min="15" max="16" width="5.375" style="1" customWidth="1"/>
    <col min="17" max="17" width="7.375" style="1" bestFit="1" customWidth="1"/>
    <col min="18" max="18" width="6.625" style="1" bestFit="1" customWidth="1"/>
    <col min="19" max="19" width="6.25390625" style="2" customWidth="1"/>
    <col min="20" max="20" width="10.25390625" style="2" bestFit="1" customWidth="1"/>
    <col min="21" max="21" width="6.875" style="1" bestFit="1" customWidth="1"/>
    <col min="22" max="23" width="5.375" style="1" customWidth="1"/>
    <col min="24" max="24" width="4.375" style="1" bestFit="1" customWidth="1"/>
    <col min="25" max="25" width="5.875" style="1" customWidth="1"/>
    <col min="26" max="26" width="5.00390625" style="1" customWidth="1"/>
    <col min="27" max="27" width="6.25390625" style="2" customWidth="1"/>
    <col min="28" max="28" width="10.25390625" style="2" bestFit="1" customWidth="1"/>
    <col min="29" max="29" width="7.875" style="3" customWidth="1"/>
    <col min="30" max="30" width="11.25390625" style="3" customWidth="1"/>
  </cols>
  <sheetData>
    <row r="1" ht="15.75" thickBot="1"/>
    <row r="2" spans="1:30" ht="18.75" thickTop="1">
      <c r="A2" s="267" t="s">
        <v>24</v>
      </c>
      <c r="B2" s="268"/>
      <c r="C2" s="268"/>
      <c r="D2" s="72"/>
      <c r="E2" s="73" t="s">
        <v>10</v>
      </c>
      <c r="F2" s="74">
        <v>1</v>
      </c>
      <c r="G2" s="75"/>
      <c r="H2" s="75"/>
      <c r="I2" s="75"/>
      <c r="J2" s="75"/>
      <c r="K2" s="75"/>
      <c r="L2" s="76"/>
      <c r="M2" s="77"/>
      <c r="N2" s="73" t="s">
        <v>10</v>
      </c>
      <c r="O2" s="74">
        <v>2</v>
      </c>
      <c r="P2" s="75"/>
      <c r="Q2" s="75"/>
      <c r="R2" s="75"/>
      <c r="S2" s="76"/>
      <c r="T2" s="155"/>
      <c r="U2" s="258" t="s">
        <v>10</v>
      </c>
      <c r="V2" s="259">
        <v>3</v>
      </c>
      <c r="W2" s="260"/>
      <c r="X2" s="260"/>
      <c r="Y2" s="260"/>
      <c r="Z2" s="260"/>
      <c r="AA2" s="261"/>
      <c r="AB2" s="262"/>
      <c r="AC2" s="263"/>
      <c r="AD2" s="263"/>
    </row>
    <row r="3" spans="1:30" ht="18">
      <c r="A3" s="78"/>
      <c r="B3" s="79" t="s">
        <v>19</v>
      </c>
      <c r="C3" s="80"/>
      <c r="D3" s="80"/>
      <c r="E3" s="81" t="s">
        <v>4</v>
      </c>
      <c r="F3" s="82">
        <v>720</v>
      </c>
      <c r="G3" s="83"/>
      <c r="H3" s="83"/>
      <c r="I3" s="83"/>
      <c r="J3" s="83"/>
      <c r="K3" s="83"/>
      <c r="L3" s="84"/>
      <c r="M3" s="85"/>
      <c r="N3" s="81" t="s">
        <v>4</v>
      </c>
      <c r="O3" s="82">
        <f>7*90+5*60</f>
        <v>930</v>
      </c>
      <c r="P3" s="83"/>
      <c r="Q3" s="83"/>
      <c r="R3" s="83"/>
      <c r="S3" s="84"/>
      <c r="T3" s="156"/>
      <c r="U3" s="264" t="s">
        <v>4</v>
      </c>
      <c r="V3" s="265">
        <v>610</v>
      </c>
      <c r="W3" s="211"/>
      <c r="X3" s="211"/>
      <c r="Y3" s="211"/>
      <c r="Z3" s="211"/>
      <c r="AA3" s="212"/>
      <c r="AB3" s="213"/>
      <c r="AC3" s="266"/>
      <c r="AD3" s="266"/>
    </row>
    <row r="4" spans="1:30" ht="18.75" thickBot="1">
      <c r="A4" s="78"/>
      <c r="B4" s="69"/>
      <c r="C4" s="80"/>
      <c r="D4" s="80"/>
      <c r="E4" s="86" t="s">
        <v>5</v>
      </c>
      <c r="F4" s="87">
        <v>40</v>
      </c>
      <c r="G4" s="83"/>
      <c r="H4" s="83"/>
      <c r="I4" s="83"/>
      <c r="J4" s="83"/>
      <c r="K4" s="83"/>
      <c r="L4" s="84"/>
      <c r="M4" s="85"/>
      <c r="N4" s="86" t="s">
        <v>5</v>
      </c>
      <c r="O4" s="87">
        <v>37</v>
      </c>
      <c r="P4" s="83"/>
      <c r="Q4" s="83"/>
      <c r="R4" s="83"/>
      <c r="S4" s="84"/>
      <c r="T4" s="156"/>
      <c r="U4" s="209" t="s">
        <v>5</v>
      </c>
      <c r="V4" s="210">
        <v>70</v>
      </c>
      <c r="W4" s="211"/>
      <c r="X4" s="211"/>
      <c r="Y4" s="211"/>
      <c r="Z4" s="211"/>
      <c r="AA4" s="212"/>
      <c r="AB4" s="213"/>
      <c r="AC4" s="214" t="s">
        <v>5</v>
      </c>
      <c r="AD4" s="215">
        <v>2806</v>
      </c>
    </row>
    <row r="5" spans="1:30" ht="19.5" thickBot="1" thickTop="1">
      <c r="A5" s="150" t="s">
        <v>0</v>
      </c>
      <c r="B5" s="89" t="s">
        <v>1</v>
      </c>
      <c r="C5" s="90" t="s">
        <v>2</v>
      </c>
      <c r="D5" s="91" t="s">
        <v>20</v>
      </c>
      <c r="E5" s="92" t="s">
        <v>6</v>
      </c>
      <c r="F5" s="93" t="s">
        <v>7</v>
      </c>
      <c r="G5" s="94" t="s">
        <v>8</v>
      </c>
      <c r="H5" s="94" t="s">
        <v>11</v>
      </c>
      <c r="I5" s="94" t="s">
        <v>12</v>
      </c>
      <c r="J5" s="94" t="s">
        <v>21</v>
      </c>
      <c r="K5" s="94" t="s">
        <v>9</v>
      </c>
      <c r="L5" s="95" t="s">
        <v>14</v>
      </c>
      <c r="M5" s="96" t="s">
        <v>13</v>
      </c>
      <c r="N5" s="133" t="s">
        <v>6</v>
      </c>
      <c r="O5" s="94" t="s">
        <v>7</v>
      </c>
      <c r="P5" s="94" t="s">
        <v>8</v>
      </c>
      <c r="Q5" s="94" t="s">
        <v>21</v>
      </c>
      <c r="R5" s="94" t="s">
        <v>9</v>
      </c>
      <c r="S5" s="95" t="s">
        <v>14</v>
      </c>
      <c r="T5" s="95" t="s">
        <v>15</v>
      </c>
      <c r="U5" s="216" t="s">
        <v>6</v>
      </c>
      <c r="V5" s="217" t="s">
        <v>7</v>
      </c>
      <c r="W5" s="217" t="s">
        <v>8</v>
      </c>
      <c r="X5" s="217" t="s">
        <v>22</v>
      </c>
      <c r="Y5" s="217" t="s">
        <v>21</v>
      </c>
      <c r="Z5" s="217" t="s">
        <v>9</v>
      </c>
      <c r="AA5" s="218" t="s">
        <v>14</v>
      </c>
      <c r="AB5" s="219" t="s">
        <v>16</v>
      </c>
      <c r="AC5" s="220" t="s">
        <v>17</v>
      </c>
      <c r="AD5" s="221" t="s">
        <v>23</v>
      </c>
    </row>
    <row r="6" spans="1:30" ht="54.75" customHeight="1" thickTop="1">
      <c r="A6" s="151">
        <v>1</v>
      </c>
      <c r="B6" s="98" t="s">
        <v>46</v>
      </c>
      <c r="C6" s="99" t="s">
        <v>59</v>
      </c>
      <c r="D6" s="100"/>
      <c r="E6" s="101">
        <v>90</v>
      </c>
      <c r="F6" s="102">
        <v>50</v>
      </c>
      <c r="G6" s="102">
        <v>0</v>
      </c>
      <c r="H6" s="102">
        <v>0</v>
      </c>
      <c r="I6" s="102">
        <v>0</v>
      </c>
      <c r="J6" s="102">
        <v>0</v>
      </c>
      <c r="K6" s="102">
        <v>40</v>
      </c>
      <c r="L6" s="103">
        <f aca="true" t="shared" si="0" ref="L6:L11">SUM(E6:K6)</f>
        <v>180</v>
      </c>
      <c r="M6" s="104">
        <f>1000*(($F$3+$F$4-L6)/$F$3)</f>
        <v>805.5555555555555</v>
      </c>
      <c r="N6" s="135">
        <v>0</v>
      </c>
      <c r="O6" s="102">
        <v>25</v>
      </c>
      <c r="P6" s="102">
        <v>0</v>
      </c>
      <c r="Q6" s="102">
        <v>2</v>
      </c>
      <c r="R6" s="102">
        <v>10</v>
      </c>
      <c r="S6" s="103">
        <f aca="true" t="shared" si="1" ref="S6:S11">SUM(N6:R6)</f>
        <v>37</v>
      </c>
      <c r="T6" s="103">
        <f aca="true" t="shared" si="2" ref="T6:T11">1000*(($O$3+$O$4-S6)/$O$3)</f>
        <v>1000</v>
      </c>
      <c r="U6" s="222">
        <v>60</v>
      </c>
      <c r="V6" s="223">
        <v>0</v>
      </c>
      <c r="W6" s="223">
        <v>0</v>
      </c>
      <c r="X6" s="223">
        <v>10</v>
      </c>
      <c r="Y6" s="223">
        <v>0</v>
      </c>
      <c r="Z6" s="223">
        <v>0</v>
      </c>
      <c r="AA6" s="224">
        <f aca="true" t="shared" si="3" ref="AA6:AA11">SUM(U6:Z6)</f>
        <v>70</v>
      </c>
      <c r="AB6" s="225">
        <f aca="true" t="shared" si="4" ref="AB6:AB11">1000*(($V$3+$V$4-AA6)/$V$3)</f>
        <v>1000</v>
      </c>
      <c r="AC6" s="226">
        <f aca="true" t="shared" si="5" ref="AC6:AC11">M6+T6+AB6</f>
        <v>2805.5555555555557</v>
      </c>
      <c r="AD6" s="226">
        <f aca="true" t="shared" si="6" ref="AD6:AD11">AC6*1000/$AD$4</f>
        <v>999.8416092500198</v>
      </c>
    </row>
    <row r="7" spans="1:30" ht="52.5" customHeight="1">
      <c r="A7" s="151">
        <v>2</v>
      </c>
      <c r="B7" s="106" t="s">
        <v>47</v>
      </c>
      <c r="C7" s="107" t="s">
        <v>59</v>
      </c>
      <c r="D7" s="108"/>
      <c r="E7" s="109">
        <v>0</v>
      </c>
      <c r="F7" s="102">
        <v>0</v>
      </c>
      <c r="G7" s="102">
        <v>0</v>
      </c>
      <c r="H7" s="102">
        <v>10</v>
      </c>
      <c r="I7" s="102">
        <v>0</v>
      </c>
      <c r="J7" s="102">
        <v>30</v>
      </c>
      <c r="K7" s="102">
        <v>0</v>
      </c>
      <c r="L7" s="103">
        <f t="shared" si="0"/>
        <v>40</v>
      </c>
      <c r="M7" s="104">
        <f>1000*(($F$3+$F$4-L7)/$F$3)</f>
        <v>1000</v>
      </c>
      <c r="N7" s="135">
        <v>240</v>
      </c>
      <c r="O7" s="102">
        <v>0</v>
      </c>
      <c r="P7" s="102">
        <v>0</v>
      </c>
      <c r="Q7" s="102">
        <v>33</v>
      </c>
      <c r="R7" s="102">
        <v>0</v>
      </c>
      <c r="S7" s="103">
        <f t="shared" si="1"/>
        <v>273</v>
      </c>
      <c r="T7" s="103">
        <f t="shared" si="2"/>
        <v>746.236559139785</v>
      </c>
      <c r="U7" s="222">
        <v>150</v>
      </c>
      <c r="V7" s="223">
        <v>0</v>
      </c>
      <c r="W7" s="223">
        <v>0</v>
      </c>
      <c r="X7" s="223">
        <v>0</v>
      </c>
      <c r="Y7" s="223">
        <v>10</v>
      </c>
      <c r="Z7" s="223">
        <v>60</v>
      </c>
      <c r="AA7" s="224">
        <f t="shared" si="3"/>
        <v>220</v>
      </c>
      <c r="AB7" s="225">
        <f t="shared" si="4"/>
        <v>754.0983606557377</v>
      </c>
      <c r="AC7" s="226">
        <f t="shared" si="5"/>
        <v>2500.3349197955226</v>
      </c>
      <c r="AD7" s="226">
        <f t="shared" si="6"/>
        <v>891.0673270832225</v>
      </c>
    </row>
    <row r="8" spans="1:30" ht="60" customHeight="1">
      <c r="A8" s="151">
        <v>3</v>
      </c>
      <c r="B8" s="106" t="s">
        <v>62</v>
      </c>
      <c r="C8" s="110" t="s">
        <v>63</v>
      </c>
      <c r="D8" s="108"/>
      <c r="E8" s="109">
        <v>90</v>
      </c>
      <c r="F8" s="102">
        <v>25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3">
        <f t="shared" si="0"/>
        <v>115</v>
      </c>
      <c r="M8" s="104">
        <f>1000*(($F$3+$F$4-L8)/$F$3)</f>
        <v>895.8333333333334</v>
      </c>
      <c r="N8" s="135">
        <v>180</v>
      </c>
      <c r="O8" s="102">
        <v>25</v>
      </c>
      <c r="P8" s="102">
        <v>60</v>
      </c>
      <c r="Q8" s="102">
        <v>40</v>
      </c>
      <c r="R8" s="102">
        <v>20</v>
      </c>
      <c r="S8" s="103">
        <f t="shared" si="1"/>
        <v>325</v>
      </c>
      <c r="T8" s="103">
        <f t="shared" si="2"/>
        <v>690.3225806451612</v>
      </c>
      <c r="U8" s="222">
        <v>150</v>
      </c>
      <c r="V8" s="223">
        <v>0</v>
      </c>
      <c r="W8" s="223">
        <v>0</v>
      </c>
      <c r="X8" s="223">
        <v>0</v>
      </c>
      <c r="Y8" s="223">
        <v>0</v>
      </c>
      <c r="Z8" s="223">
        <v>30</v>
      </c>
      <c r="AA8" s="224">
        <f t="shared" si="3"/>
        <v>180</v>
      </c>
      <c r="AB8" s="225">
        <f t="shared" si="4"/>
        <v>819.672131147541</v>
      </c>
      <c r="AC8" s="226">
        <f t="shared" si="5"/>
        <v>2405.8280451260352</v>
      </c>
      <c r="AD8" s="226">
        <f t="shared" si="6"/>
        <v>857.3870438795565</v>
      </c>
    </row>
    <row r="9" spans="1:30" ht="81" customHeight="1">
      <c r="A9" s="151">
        <v>6</v>
      </c>
      <c r="B9" s="111" t="s">
        <v>39</v>
      </c>
      <c r="C9" s="204" t="s">
        <v>60</v>
      </c>
      <c r="D9" s="113"/>
      <c r="E9" s="114">
        <v>630</v>
      </c>
      <c r="F9" s="102">
        <v>0</v>
      </c>
      <c r="G9" s="102">
        <v>0</v>
      </c>
      <c r="H9" s="102">
        <v>10</v>
      </c>
      <c r="I9" s="102">
        <v>0</v>
      </c>
      <c r="J9" s="102">
        <v>0</v>
      </c>
      <c r="K9" s="102">
        <v>190</v>
      </c>
      <c r="L9" s="103">
        <f t="shared" si="0"/>
        <v>830</v>
      </c>
      <c r="M9" s="104">
        <v>1</v>
      </c>
      <c r="N9" s="135">
        <v>240</v>
      </c>
      <c r="O9" s="102">
        <v>25</v>
      </c>
      <c r="P9" s="102">
        <v>30</v>
      </c>
      <c r="Q9" s="102">
        <v>220</v>
      </c>
      <c r="R9" s="102">
        <v>0</v>
      </c>
      <c r="S9" s="103">
        <f t="shared" si="1"/>
        <v>515</v>
      </c>
      <c r="T9" s="103">
        <f t="shared" si="2"/>
        <v>486.02150537634407</v>
      </c>
      <c r="U9" s="222">
        <v>90</v>
      </c>
      <c r="V9" s="223">
        <v>0</v>
      </c>
      <c r="W9" s="223">
        <v>0</v>
      </c>
      <c r="X9" s="223">
        <v>10</v>
      </c>
      <c r="Y9" s="223">
        <v>0</v>
      </c>
      <c r="Z9" s="223">
        <v>0</v>
      </c>
      <c r="AA9" s="224">
        <f t="shared" si="3"/>
        <v>100</v>
      </c>
      <c r="AB9" s="225">
        <f t="shared" si="4"/>
        <v>950.8196721311475</v>
      </c>
      <c r="AC9" s="226">
        <f t="shared" si="5"/>
        <v>1437.8411775074915</v>
      </c>
      <c r="AD9" s="226">
        <f t="shared" si="6"/>
        <v>512.416670530111</v>
      </c>
    </row>
    <row r="10" spans="1:30" ht="36">
      <c r="A10" s="151">
        <v>4</v>
      </c>
      <c r="B10" s="106" t="s">
        <v>40</v>
      </c>
      <c r="C10" s="112">
        <v>1987</v>
      </c>
      <c r="D10" s="113"/>
      <c r="E10" s="114">
        <v>720</v>
      </c>
      <c r="F10" s="102">
        <v>0</v>
      </c>
      <c r="G10" s="102">
        <v>0</v>
      </c>
      <c r="H10" s="102">
        <v>10</v>
      </c>
      <c r="I10" s="102">
        <v>0</v>
      </c>
      <c r="J10" s="102">
        <v>270</v>
      </c>
      <c r="K10" s="102">
        <v>220</v>
      </c>
      <c r="L10" s="103">
        <f t="shared" si="0"/>
        <v>1220</v>
      </c>
      <c r="M10" s="104">
        <v>1</v>
      </c>
      <c r="N10" s="135">
        <v>270</v>
      </c>
      <c r="O10" s="102">
        <v>25</v>
      </c>
      <c r="P10" s="102">
        <v>0</v>
      </c>
      <c r="Q10" s="102">
        <v>15</v>
      </c>
      <c r="R10" s="102">
        <v>20</v>
      </c>
      <c r="S10" s="103">
        <f t="shared" si="1"/>
        <v>330</v>
      </c>
      <c r="T10" s="103">
        <f t="shared" si="2"/>
        <v>684.9462365591397</v>
      </c>
      <c r="U10" s="222">
        <v>420</v>
      </c>
      <c r="V10" s="223">
        <v>0</v>
      </c>
      <c r="W10" s="223">
        <v>0</v>
      </c>
      <c r="X10" s="223">
        <v>10</v>
      </c>
      <c r="Y10" s="227">
        <v>2</v>
      </c>
      <c r="Z10" s="223">
        <v>30</v>
      </c>
      <c r="AA10" s="224">
        <f t="shared" si="3"/>
        <v>462</v>
      </c>
      <c r="AB10" s="225">
        <f t="shared" si="4"/>
        <v>357.37704918032784</v>
      </c>
      <c r="AC10" s="226">
        <f t="shared" si="5"/>
        <v>1043.3232857394676</v>
      </c>
      <c r="AD10" s="226">
        <f t="shared" si="6"/>
        <v>371.81870482518445</v>
      </c>
    </row>
    <row r="11" spans="1:30" ht="72" customHeight="1">
      <c r="A11" s="151">
        <v>5</v>
      </c>
      <c r="B11" s="106" t="s">
        <v>48</v>
      </c>
      <c r="C11" s="204" t="s">
        <v>61</v>
      </c>
      <c r="D11" s="113"/>
      <c r="E11" s="114">
        <v>720</v>
      </c>
      <c r="F11" s="102">
        <v>0</v>
      </c>
      <c r="G11" s="102">
        <v>0</v>
      </c>
      <c r="H11" s="102">
        <v>10</v>
      </c>
      <c r="I11" s="102">
        <v>0</v>
      </c>
      <c r="J11" s="102">
        <v>300</v>
      </c>
      <c r="K11" s="102">
        <v>220</v>
      </c>
      <c r="L11" s="103">
        <f t="shared" si="0"/>
        <v>1250</v>
      </c>
      <c r="M11" s="104">
        <v>1</v>
      </c>
      <c r="N11" s="135">
        <v>270</v>
      </c>
      <c r="O11" s="102">
        <v>25</v>
      </c>
      <c r="P11" s="102">
        <v>0</v>
      </c>
      <c r="Q11" s="102">
        <v>17</v>
      </c>
      <c r="R11" s="102">
        <v>30</v>
      </c>
      <c r="S11" s="103">
        <f t="shared" si="1"/>
        <v>342</v>
      </c>
      <c r="T11" s="103">
        <f t="shared" si="2"/>
        <v>672.0430107526881</v>
      </c>
      <c r="U11" s="222">
        <v>420</v>
      </c>
      <c r="V11" s="223">
        <v>0</v>
      </c>
      <c r="W11" s="223">
        <v>0</v>
      </c>
      <c r="X11" s="223">
        <v>10</v>
      </c>
      <c r="Y11" s="227">
        <v>4</v>
      </c>
      <c r="Z11" s="223">
        <v>30</v>
      </c>
      <c r="AA11" s="224">
        <f t="shared" si="3"/>
        <v>464</v>
      </c>
      <c r="AB11" s="225">
        <f t="shared" si="4"/>
        <v>354.0983606557377</v>
      </c>
      <c r="AC11" s="226">
        <f t="shared" si="5"/>
        <v>1027.1413714084258</v>
      </c>
      <c r="AD11" s="228">
        <f t="shared" si="6"/>
        <v>366.05180734441404</v>
      </c>
    </row>
    <row r="12" spans="1:30" ht="18">
      <c r="A12" s="269"/>
      <c r="B12" s="270"/>
      <c r="C12" s="271"/>
      <c r="D12" s="136"/>
      <c r="E12" s="137"/>
      <c r="F12" s="138"/>
      <c r="G12" s="138"/>
      <c r="H12" s="138"/>
      <c r="I12" s="138"/>
      <c r="J12" s="138"/>
      <c r="K12" s="138"/>
      <c r="L12" s="139"/>
      <c r="M12" s="140"/>
      <c r="N12" s="141"/>
      <c r="O12" s="138"/>
      <c r="P12" s="138"/>
      <c r="Q12" s="138"/>
      <c r="R12" s="138"/>
      <c r="S12" s="139"/>
      <c r="T12" s="139"/>
      <c r="U12" s="229"/>
      <c r="V12" s="230"/>
      <c r="W12" s="230"/>
      <c r="X12" s="231"/>
      <c r="Y12" s="232"/>
      <c r="Z12" s="233"/>
      <c r="AA12" s="234"/>
      <c r="AB12" s="235"/>
      <c r="AC12" s="236"/>
      <c r="AD12" s="252"/>
    </row>
    <row r="13" spans="1:31" s="122" customFormat="1" ht="27" customHeight="1" thickBot="1">
      <c r="A13" s="152"/>
      <c r="B13" s="257" t="s">
        <v>58</v>
      </c>
      <c r="C13" s="276"/>
      <c r="D13" s="142"/>
      <c r="E13" s="143"/>
      <c r="F13" s="144"/>
      <c r="G13" s="144"/>
      <c r="H13" s="144"/>
      <c r="I13" s="144"/>
      <c r="J13" s="144"/>
      <c r="K13" s="144"/>
      <c r="L13" s="145"/>
      <c r="M13" s="146"/>
      <c r="N13" s="147"/>
      <c r="O13" s="144"/>
      <c r="P13" s="144"/>
      <c r="Q13" s="144"/>
      <c r="R13" s="144"/>
      <c r="S13" s="145"/>
      <c r="T13" s="145"/>
      <c r="U13" s="237"/>
      <c r="V13" s="238"/>
      <c r="W13" s="238"/>
      <c r="X13" s="238"/>
      <c r="Y13" s="238"/>
      <c r="Z13" s="238"/>
      <c r="AA13" s="239"/>
      <c r="AB13" s="240"/>
      <c r="AC13" s="241"/>
      <c r="AD13" s="242"/>
      <c r="AE13" s="253"/>
    </row>
    <row r="14" spans="1:31" ht="58.5" customHeight="1">
      <c r="A14" s="153">
        <v>7</v>
      </c>
      <c r="B14" s="272" t="s">
        <v>65</v>
      </c>
      <c r="C14" s="273"/>
      <c r="D14" s="148"/>
      <c r="E14" s="114">
        <v>360</v>
      </c>
      <c r="F14" s="102">
        <v>0</v>
      </c>
      <c r="G14" s="102">
        <v>0</v>
      </c>
      <c r="H14" s="102">
        <v>0</v>
      </c>
      <c r="I14" s="102">
        <v>0</v>
      </c>
      <c r="J14" s="102">
        <v>450</v>
      </c>
      <c r="K14" s="102">
        <v>120</v>
      </c>
      <c r="L14" s="103">
        <f>SUM(E14:K14)</f>
        <v>930</v>
      </c>
      <c r="M14" s="104">
        <v>1</v>
      </c>
      <c r="N14" s="135">
        <v>90</v>
      </c>
      <c r="O14" s="102">
        <v>0</v>
      </c>
      <c r="P14" s="102">
        <v>30</v>
      </c>
      <c r="Q14" s="102">
        <v>0</v>
      </c>
      <c r="R14" s="102">
        <v>0</v>
      </c>
      <c r="S14" s="103">
        <f>SUM(N14:R14)</f>
        <v>120</v>
      </c>
      <c r="T14" s="103">
        <f>1000*(($O$3+$O$4-S14)/$O$3)</f>
        <v>910.752688172043</v>
      </c>
      <c r="U14" s="222">
        <v>180</v>
      </c>
      <c r="V14" s="223">
        <v>0</v>
      </c>
      <c r="W14" s="223">
        <v>0</v>
      </c>
      <c r="X14" s="223">
        <v>0</v>
      </c>
      <c r="Y14" s="223">
        <v>9</v>
      </c>
      <c r="Z14" s="223">
        <v>60</v>
      </c>
      <c r="AA14" s="224">
        <f>SUM(U14:Z14)</f>
        <v>249</v>
      </c>
      <c r="AB14" s="225">
        <f>1000*(($V$3+$V$4-AA14)/$V$3)</f>
        <v>706.5573770491803</v>
      </c>
      <c r="AC14" s="226">
        <f>M14+T14+AB14</f>
        <v>1618.3100652212233</v>
      </c>
      <c r="AD14" s="254">
        <f>AC14*1000/$AD$4</f>
        <v>576.73202609452</v>
      </c>
      <c r="AE14" s="253"/>
    </row>
    <row r="15" spans="1:30" ht="49.5" customHeight="1" thickBot="1">
      <c r="A15" s="154">
        <v>8</v>
      </c>
      <c r="B15" s="274" t="s">
        <v>66</v>
      </c>
      <c r="C15" s="275"/>
      <c r="D15" s="115"/>
      <c r="E15" s="116">
        <v>450</v>
      </c>
      <c r="F15" s="117">
        <v>0</v>
      </c>
      <c r="G15" s="117">
        <v>0</v>
      </c>
      <c r="H15" s="117">
        <v>0</v>
      </c>
      <c r="I15" s="117">
        <v>0</v>
      </c>
      <c r="J15" s="117">
        <v>440</v>
      </c>
      <c r="K15" s="117">
        <v>120</v>
      </c>
      <c r="L15" s="118">
        <f>SUM(E15:K15)</f>
        <v>1010</v>
      </c>
      <c r="M15" s="255">
        <v>1</v>
      </c>
      <c r="N15" s="149">
        <v>90</v>
      </c>
      <c r="O15" s="117">
        <v>0</v>
      </c>
      <c r="P15" s="117">
        <v>30</v>
      </c>
      <c r="Q15" s="117">
        <v>0</v>
      </c>
      <c r="R15" s="117">
        <v>0</v>
      </c>
      <c r="S15" s="118">
        <f>SUM(N15:R15)</f>
        <v>120</v>
      </c>
      <c r="T15" s="118">
        <f>1000*(($O$3+$O$4-S15)/$O$3)</f>
        <v>910.752688172043</v>
      </c>
      <c r="U15" s="222">
        <v>180</v>
      </c>
      <c r="V15" s="223">
        <v>0</v>
      </c>
      <c r="W15" s="223">
        <v>0</v>
      </c>
      <c r="X15" s="223">
        <v>0</v>
      </c>
      <c r="Y15" s="227">
        <v>10</v>
      </c>
      <c r="Z15" s="223">
        <v>60</v>
      </c>
      <c r="AA15" s="224">
        <f>SUM(U15:Z15)</f>
        <v>250</v>
      </c>
      <c r="AB15" s="225">
        <f>1000*(($V$3+$V$4-AA15)/$V$3)</f>
        <v>704.9180327868853</v>
      </c>
      <c r="AC15" s="226">
        <f>M15+T15+AB15</f>
        <v>1616.6707209589283</v>
      </c>
      <c r="AD15" s="226">
        <f>AC15*1000/$AD$4</f>
        <v>576.1477979183636</v>
      </c>
    </row>
    <row r="16" ht="15.75" thickTop="1"/>
  </sheetData>
  <mergeCells count="5">
    <mergeCell ref="A2:C2"/>
    <mergeCell ref="A12:C12"/>
    <mergeCell ref="B14:C14"/>
    <mergeCell ref="B15:C15"/>
    <mergeCell ref="B13:C13"/>
  </mergeCells>
  <printOptions/>
  <pageMargins left="0.48" right="0.46" top="1" bottom="1" header="0.5" footer="0.5"/>
  <pageSetup horizontalDpi="600" verticalDpi="600" orientation="landscape" paperSize="9" scale="65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zoomScale="75" zoomScaleNormal="75" workbookViewId="0" topLeftCell="A1">
      <selection activeCell="F24" sqref="F24"/>
    </sheetView>
  </sheetViews>
  <sheetFormatPr defaultColWidth="9.00390625" defaultRowHeight="12.75"/>
  <cols>
    <col min="1" max="1" width="6.75390625" style="38" customWidth="1"/>
    <col min="2" max="2" width="18.25390625" style="24" customWidth="1"/>
    <col min="3" max="3" width="11.625" style="31" customWidth="1"/>
    <col min="4" max="4" width="11.25390625" style="31" hidden="1" customWidth="1"/>
    <col min="5" max="5" width="7.625" style="1" bestFit="1" customWidth="1"/>
    <col min="6" max="7" width="5.375" style="1" customWidth="1"/>
    <col min="8" max="8" width="7.375" style="1" bestFit="1" customWidth="1"/>
    <col min="9" max="9" width="6.625" style="1" bestFit="1" customWidth="1"/>
    <col min="10" max="10" width="7.625" style="2" bestFit="1" customWidth="1"/>
    <col min="11" max="11" width="10.25390625" style="2" bestFit="1" customWidth="1"/>
    <col min="12" max="12" width="7.625" style="1" bestFit="1" customWidth="1"/>
    <col min="13" max="15" width="5.375" style="1" customWidth="1"/>
    <col min="16" max="16" width="6.625" style="1" bestFit="1" customWidth="1"/>
    <col min="17" max="17" width="7.625" style="2" bestFit="1" customWidth="1"/>
    <col min="18" max="18" width="10.25390625" style="2" bestFit="1" customWidth="1"/>
    <col min="19" max="19" width="7.625" style="1" bestFit="1" customWidth="1"/>
    <col min="20" max="21" width="5.375" style="1" customWidth="1"/>
    <col min="22" max="22" width="4.375" style="1" bestFit="1" customWidth="1"/>
    <col min="23" max="23" width="5.875" style="1" customWidth="1"/>
    <col min="24" max="24" width="6.625" style="1" bestFit="1" customWidth="1"/>
    <col min="25" max="25" width="6.25390625" style="2" customWidth="1"/>
    <col min="26" max="26" width="10.25390625" style="2" bestFit="1" customWidth="1"/>
    <col min="27" max="27" width="11.125" style="3" bestFit="1" customWidth="1"/>
    <col min="28" max="28" width="12.25390625" style="3" bestFit="1" customWidth="1"/>
  </cols>
  <sheetData>
    <row r="1" spans="1:28" ht="18.75" thickBot="1">
      <c r="A1" s="68"/>
      <c r="B1" s="69"/>
      <c r="C1" s="68"/>
      <c r="D1" s="68"/>
      <c r="E1" s="70"/>
      <c r="F1" s="70"/>
      <c r="G1" s="70"/>
      <c r="H1" s="70"/>
      <c r="I1" s="70"/>
      <c r="J1" s="71"/>
      <c r="K1" s="71"/>
      <c r="L1" s="70"/>
      <c r="M1" s="70"/>
      <c r="N1" s="70"/>
      <c r="O1" s="70"/>
      <c r="P1" s="70"/>
      <c r="Q1" s="71"/>
      <c r="R1" s="71"/>
      <c r="S1" s="70"/>
      <c r="T1" s="70"/>
      <c r="U1" s="70"/>
      <c r="V1" s="70"/>
      <c r="W1" s="70"/>
      <c r="X1" s="70"/>
      <c r="Y1" s="71"/>
      <c r="Z1" s="71"/>
      <c r="AA1" s="158"/>
      <c r="AB1" s="158"/>
    </row>
    <row r="2" spans="1:28" ht="18.75" thickTop="1">
      <c r="A2" s="267" t="s">
        <v>24</v>
      </c>
      <c r="B2" s="268"/>
      <c r="C2" s="268"/>
      <c r="D2" s="72"/>
      <c r="E2" s="73" t="s">
        <v>10</v>
      </c>
      <c r="F2" s="74">
        <v>1</v>
      </c>
      <c r="G2" s="75"/>
      <c r="H2" s="75"/>
      <c r="I2" s="75"/>
      <c r="J2" s="76"/>
      <c r="K2" s="77"/>
      <c r="L2" s="73" t="s">
        <v>10</v>
      </c>
      <c r="M2" s="74">
        <v>2</v>
      </c>
      <c r="N2" s="75"/>
      <c r="O2" s="75"/>
      <c r="P2" s="75"/>
      <c r="Q2" s="76"/>
      <c r="R2" s="76"/>
      <c r="S2" s="73" t="s">
        <v>10</v>
      </c>
      <c r="T2" s="74">
        <v>3</v>
      </c>
      <c r="U2" s="75"/>
      <c r="V2" s="75"/>
      <c r="W2" s="75"/>
      <c r="X2" s="75"/>
      <c r="Y2" s="76"/>
      <c r="Z2" s="77"/>
      <c r="AA2" s="159"/>
      <c r="AB2" s="205"/>
    </row>
    <row r="3" spans="1:28" ht="18">
      <c r="A3" s="78"/>
      <c r="B3" s="79" t="s">
        <v>25</v>
      </c>
      <c r="C3" s="80"/>
      <c r="D3" s="80"/>
      <c r="E3" s="81" t="s">
        <v>4</v>
      </c>
      <c r="F3" s="82">
        <v>990</v>
      </c>
      <c r="G3" s="83"/>
      <c r="H3" s="83"/>
      <c r="I3" s="83"/>
      <c r="J3" s="84"/>
      <c r="K3" s="85"/>
      <c r="L3" s="81" t="s">
        <v>4</v>
      </c>
      <c r="M3" s="82">
        <v>720</v>
      </c>
      <c r="N3" s="83"/>
      <c r="O3" s="83"/>
      <c r="P3" s="83"/>
      <c r="Q3" s="84"/>
      <c r="R3" s="84"/>
      <c r="S3" s="81" t="s">
        <v>4</v>
      </c>
      <c r="T3" s="82">
        <v>810</v>
      </c>
      <c r="U3" s="83"/>
      <c r="V3" s="83"/>
      <c r="W3" s="83"/>
      <c r="X3" s="83"/>
      <c r="Y3" s="84"/>
      <c r="Z3" s="85"/>
      <c r="AA3" s="160"/>
      <c r="AB3" s="206"/>
    </row>
    <row r="4" spans="1:28" ht="18.75" thickBot="1">
      <c r="A4" s="78"/>
      <c r="B4" s="69"/>
      <c r="C4" s="80"/>
      <c r="D4" s="80"/>
      <c r="E4" s="86" t="s">
        <v>5</v>
      </c>
      <c r="F4" s="87">
        <v>0</v>
      </c>
      <c r="G4" s="83"/>
      <c r="H4" s="83"/>
      <c r="I4" s="83"/>
      <c r="J4" s="84"/>
      <c r="K4" s="85"/>
      <c r="L4" s="86" t="s">
        <v>5</v>
      </c>
      <c r="M4" s="87">
        <v>0</v>
      </c>
      <c r="N4" s="83"/>
      <c r="O4" s="83"/>
      <c r="P4" s="83"/>
      <c r="Q4" s="84"/>
      <c r="R4" s="84"/>
      <c r="S4" s="86" t="s">
        <v>5</v>
      </c>
      <c r="T4" s="87">
        <v>265</v>
      </c>
      <c r="U4" s="83"/>
      <c r="V4" s="83"/>
      <c r="W4" s="83"/>
      <c r="X4" s="83"/>
      <c r="Y4" s="84"/>
      <c r="Z4" s="85"/>
      <c r="AA4" s="161" t="s">
        <v>5</v>
      </c>
      <c r="AB4" s="162">
        <v>2001</v>
      </c>
    </row>
    <row r="5" spans="1:28" ht="19.5" thickBot="1" thickTop="1">
      <c r="A5" s="88" t="s">
        <v>0</v>
      </c>
      <c r="B5" s="279" t="s">
        <v>1</v>
      </c>
      <c r="C5" s="280"/>
      <c r="D5" s="91" t="s">
        <v>20</v>
      </c>
      <c r="E5" s="92" t="s">
        <v>6</v>
      </c>
      <c r="F5" s="93" t="s">
        <v>7</v>
      </c>
      <c r="G5" s="94" t="s">
        <v>8</v>
      </c>
      <c r="H5" s="94" t="s">
        <v>21</v>
      </c>
      <c r="I5" s="94" t="s">
        <v>9</v>
      </c>
      <c r="J5" s="95" t="s">
        <v>14</v>
      </c>
      <c r="K5" s="96" t="s">
        <v>13</v>
      </c>
      <c r="L5" s="133" t="s">
        <v>6</v>
      </c>
      <c r="M5" s="94" t="s">
        <v>7</v>
      </c>
      <c r="N5" s="94" t="s">
        <v>8</v>
      </c>
      <c r="O5" s="94" t="s">
        <v>21</v>
      </c>
      <c r="P5" s="94" t="s">
        <v>9</v>
      </c>
      <c r="Q5" s="95" t="s">
        <v>14</v>
      </c>
      <c r="R5" s="134" t="s">
        <v>15</v>
      </c>
      <c r="S5" s="163" t="s">
        <v>6</v>
      </c>
      <c r="T5" s="94" t="s">
        <v>7</v>
      </c>
      <c r="U5" s="94" t="s">
        <v>8</v>
      </c>
      <c r="V5" s="94" t="s">
        <v>22</v>
      </c>
      <c r="W5" s="94" t="s">
        <v>21</v>
      </c>
      <c r="X5" s="94" t="s">
        <v>9</v>
      </c>
      <c r="Y5" s="95" t="s">
        <v>14</v>
      </c>
      <c r="Z5" s="164" t="s">
        <v>16</v>
      </c>
      <c r="AA5" s="165" t="s">
        <v>17</v>
      </c>
      <c r="AB5" s="166" t="s">
        <v>23</v>
      </c>
    </row>
    <row r="6" spans="1:29" ht="54.75" customHeight="1" thickTop="1">
      <c r="A6" s="97">
        <v>1</v>
      </c>
      <c r="B6" s="281" t="s">
        <v>49</v>
      </c>
      <c r="C6" s="282"/>
      <c r="D6" s="100"/>
      <c r="E6" s="101">
        <v>0</v>
      </c>
      <c r="F6" s="102">
        <v>0</v>
      </c>
      <c r="G6" s="102">
        <v>0</v>
      </c>
      <c r="H6" s="102">
        <v>0</v>
      </c>
      <c r="I6" s="102">
        <v>0</v>
      </c>
      <c r="J6" s="103">
        <f aca="true" t="shared" si="0" ref="J6:J11">SUM(E6:I6)</f>
        <v>0</v>
      </c>
      <c r="K6" s="104">
        <f>1000*(($F$3+$F$4-J6)/$F$3)</f>
        <v>1000</v>
      </c>
      <c r="L6" s="135">
        <v>630</v>
      </c>
      <c r="M6" s="102">
        <v>0</v>
      </c>
      <c r="N6" s="102">
        <v>0</v>
      </c>
      <c r="O6" s="102">
        <v>575</v>
      </c>
      <c r="P6" s="102">
        <v>120</v>
      </c>
      <c r="Q6" s="103">
        <f aca="true" t="shared" si="1" ref="Q6:Q11">SUM(L6:P6)</f>
        <v>1325</v>
      </c>
      <c r="R6" s="104">
        <v>1</v>
      </c>
      <c r="S6" s="135">
        <v>180</v>
      </c>
      <c r="T6" s="102">
        <v>0</v>
      </c>
      <c r="U6" s="102">
        <v>60</v>
      </c>
      <c r="V6" s="102">
        <v>2</v>
      </c>
      <c r="W6" s="102">
        <v>13</v>
      </c>
      <c r="X6" s="102">
        <v>10</v>
      </c>
      <c r="Y6" s="103">
        <f>SUM(S6:X6)</f>
        <v>265</v>
      </c>
      <c r="Z6" s="104">
        <f>1000*(($T$3+$T$4-Y6)/$T$3)</f>
        <v>1000</v>
      </c>
      <c r="AA6" s="167">
        <f aca="true" t="shared" si="2" ref="AA6:AA11">K6+R6+Z6</f>
        <v>2001</v>
      </c>
      <c r="AB6" s="167">
        <f aca="true" t="shared" si="3" ref="AB6:AB11">AA6*1000/$AB$4</f>
        <v>1000</v>
      </c>
      <c r="AC6" s="157"/>
    </row>
    <row r="7" spans="1:29" ht="45.75" customHeight="1">
      <c r="A7" s="105">
        <v>2</v>
      </c>
      <c r="B7" s="277" t="s">
        <v>50</v>
      </c>
      <c r="C7" s="283"/>
      <c r="D7" s="108"/>
      <c r="E7" s="109">
        <v>90</v>
      </c>
      <c r="F7" s="102">
        <v>50</v>
      </c>
      <c r="G7" s="102">
        <v>0</v>
      </c>
      <c r="H7" s="102">
        <v>17</v>
      </c>
      <c r="I7" s="102">
        <v>20</v>
      </c>
      <c r="J7" s="103">
        <f t="shared" si="0"/>
        <v>177</v>
      </c>
      <c r="K7" s="104">
        <f>1000*(($F$3+$F$4-J7)/$F$3)</f>
        <v>821.2121212121211</v>
      </c>
      <c r="L7" s="135">
        <v>270</v>
      </c>
      <c r="M7" s="102">
        <v>0</v>
      </c>
      <c r="N7" s="102">
        <v>0</v>
      </c>
      <c r="O7" s="102">
        <v>415</v>
      </c>
      <c r="P7" s="102">
        <v>60</v>
      </c>
      <c r="Q7" s="103">
        <f t="shared" si="1"/>
        <v>745</v>
      </c>
      <c r="R7" s="104">
        <v>1</v>
      </c>
      <c r="S7" s="135">
        <v>270</v>
      </c>
      <c r="T7" s="102">
        <v>0</v>
      </c>
      <c r="U7" s="102">
        <v>0</v>
      </c>
      <c r="V7" s="102">
        <v>10</v>
      </c>
      <c r="W7" s="102">
        <v>15</v>
      </c>
      <c r="X7" s="102">
        <v>90</v>
      </c>
      <c r="Y7" s="103">
        <f>SUM(S7:X7)</f>
        <v>385</v>
      </c>
      <c r="Z7" s="104">
        <f>1000*(($T$3+$T$4-Y7)/$T$3)</f>
        <v>851.8518518518518</v>
      </c>
      <c r="AA7" s="167">
        <f t="shared" si="2"/>
        <v>1674.063973063973</v>
      </c>
      <c r="AB7" s="167">
        <f t="shared" si="3"/>
        <v>836.6136796921404</v>
      </c>
      <c r="AC7" s="157"/>
    </row>
    <row r="8" spans="1:29" ht="42" customHeight="1">
      <c r="A8" s="105">
        <v>3</v>
      </c>
      <c r="B8" s="277" t="s">
        <v>51</v>
      </c>
      <c r="C8" s="283"/>
      <c r="D8" s="108"/>
      <c r="E8" s="109">
        <v>540</v>
      </c>
      <c r="F8" s="102">
        <v>0</v>
      </c>
      <c r="G8" s="102">
        <v>30</v>
      </c>
      <c r="H8" s="102">
        <v>0</v>
      </c>
      <c r="I8" s="102">
        <v>200</v>
      </c>
      <c r="J8" s="103">
        <f t="shared" si="0"/>
        <v>770</v>
      </c>
      <c r="K8" s="104">
        <f>1000*(($F$3+$F$4-J8)/$F$3)</f>
        <v>222.2222222222222</v>
      </c>
      <c r="L8" s="135">
        <v>0</v>
      </c>
      <c r="M8" s="102">
        <v>0</v>
      </c>
      <c r="N8" s="102">
        <v>0</v>
      </c>
      <c r="O8" s="102">
        <v>0</v>
      </c>
      <c r="P8" s="102">
        <v>0</v>
      </c>
      <c r="Q8" s="103">
        <f t="shared" si="1"/>
        <v>0</v>
      </c>
      <c r="R8" s="104">
        <f>1000*(($M$3+$M$4-Q8)/$M$3)</f>
        <v>1000</v>
      </c>
      <c r="S8" s="135">
        <v>720</v>
      </c>
      <c r="T8" s="102">
        <v>25</v>
      </c>
      <c r="U8" s="102">
        <v>0</v>
      </c>
      <c r="V8" s="102">
        <v>1</v>
      </c>
      <c r="W8" s="102">
        <v>7</v>
      </c>
      <c r="X8" s="102">
        <v>150</v>
      </c>
      <c r="Y8" s="103">
        <f>SUM(S8:X8)</f>
        <v>903</v>
      </c>
      <c r="Z8" s="104">
        <f>1000*(($T$3+$T$4-Y8)/$T$3)</f>
        <v>212.3456790123457</v>
      </c>
      <c r="AA8" s="167">
        <v>1434</v>
      </c>
      <c r="AB8" s="167">
        <f t="shared" si="3"/>
        <v>716.6416791604198</v>
      </c>
      <c r="AC8" s="157"/>
    </row>
    <row r="9" spans="1:29" ht="54" customHeight="1">
      <c r="A9" s="97">
        <v>5</v>
      </c>
      <c r="B9" s="277" t="s">
        <v>64</v>
      </c>
      <c r="C9" s="278"/>
      <c r="D9" s="113"/>
      <c r="E9" s="114">
        <v>270</v>
      </c>
      <c r="F9" s="102">
        <v>75</v>
      </c>
      <c r="G9" s="102">
        <v>60</v>
      </c>
      <c r="H9" s="102">
        <v>13</v>
      </c>
      <c r="I9" s="102">
        <v>60</v>
      </c>
      <c r="J9" s="103">
        <f t="shared" si="0"/>
        <v>478</v>
      </c>
      <c r="K9" s="104">
        <f>1000*(($F$3+$F$4-J9)/$F$3)</f>
        <v>517.1717171717172</v>
      </c>
      <c r="L9" s="135">
        <v>270</v>
      </c>
      <c r="M9" s="102">
        <v>0</v>
      </c>
      <c r="N9" s="102">
        <v>0</v>
      </c>
      <c r="O9" s="102">
        <v>385</v>
      </c>
      <c r="P9" s="102">
        <v>60</v>
      </c>
      <c r="Q9" s="103">
        <f t="shared" si="1"/>
        <v>715</v>
      </c>
      <c r="R9" s="104">
        <f>1000*(($M$3+$M$4-Q9)/$M$3)</f>
        <v>6.944444444444444</v>
      </c>
      <c r="S9" s="135">
        <v>270</v>
      </c>
      <c r="T9" s="102">
        <v>0</v>
      </c>
      <c r="U9" s="102">
        <v>0</v>
      </c>
      <c r="V9" s="102">
        <v>6</v>
      </c>
      <c r="W9" s="102">
        <v>60</v>
      </c>
      <c r="X9" s="102">
        <v>100</v>
      </c>
      <c r="Y9" s="103">
        <f>SUM(S9:X9)</f>
        <v>436</v>
      </c>
      <c r="Z9" s="104">
        <f>1000*(($T$3+$T$4-Y9)/$T$3)</f>
        <v>788.8888888888889</v>
      </c>
      <c r="AA9" s="167">
        <f t="shared" si="2"/>
        <v>1313.0050505050506</v>
      </c>
      <c r="AB9" s="167">
        <f t="shared" si="3"/>
        <v>656.1744380335086</v>
      </c>
      <c r="AC9" s="157"/>
    </row>
    <row r="10" spans="1:29" ht="45.75" customHeight="1">
      <c r="A10" s="97">
        <v>4</v>
      </c>
      <c r="B10" s="284" t="s">
        <v>52</v>
      </c>
      <c r="C10" s="285"/>
      <c r="D10" s="113"/>
      <c r="E10" s="114">
        <v>0</v>
      </c>
      <c r="F10" s="102">
        <v>0</v>
      </c>
      <c r="G10" s="102">
        <v>0</v>
      </c>
      <c r="H10" s="102">
        <v>0</v>
      </c>
      <c r="I10" s="102">
        <v>0</v>
      </c>
      <c r="J10" s="103">
        <f t="shared" si="0"/>
        <v>0</v>
      </c>
      <c r="K10" s="104">
        <f>1000*(($F$3+$F$4-J10)/$F$3)</f>
        <v>1000</v>
      </c>
      <c r="L10" s="135">
        <v>450</v>
      </c>
      <c r="M10" s="102">
        <v>25</v>
      </c>
      <c r="N10" s="102">
        <v>0</v>
      </c>
      <c r="O10" s="102">
        <v>145</v>
      </c>
      <c r="P10" s="102">
        <v>150</v>
      </c>
      <c r="Q10" s="103">
        <f t="shared" si="1"/>
        <v>770</v>
      </c>
      <c r="R10" s="245">
        <v>1</v>
      </c>
      <c r="S10" s="249" t="s">
        <v>43</v>
      </c>
      <c r="T10" s="250" t="s">
        <v>43</v>
      </c>
      <c r="U10" s="246" t="s">
        <v>43</v>
      </c>
      <c r="V10" s="246" t="s">
        <v>43</v>
      </c>
      <c r="W10" s="247" t="s">
        <v>43</v>
      </c>
      <c r="X10" s="246" t="s">
        <v>43</v>
      </c>
      <c r="Y10" s="248" t="s">
        <v>43</v>
      </c>
      <c r="Z10" s="104">
        <v>0</v>
      </c>
      <c r="AA10" s="167">
        <f t="shared" si="2"/>
        <v>1001</v>
      </c>
      <c r="AB10" s="167">
        <f t="shared" si="3"/>
        <v>500.2498750624688</v>
      </c>
      <c r="AC10" s="157"/>
    </row>
    <row r="11" spans="1:29" ht="45" customHeight="1">
      <c r="A11" s="105">
        <v>6</v>
      </c>
      <c r="B11" s="277" t="s">
        <v>53</v>
      </c>
      <c r="C11" s="278"/>
      <c r="D11" s="113"/>
      <c r="E11" s="114">
        <v>810</v>
      </c>
      <c r="F11" s="102">
        <v>0</v>
      </c>
      <c r="G11" s="102">
        <v>30</v>
      </c>
      <c r="H11" s="102">
        <v>0</v>
      </c>
      <c r="I11" s="102">
        <v>180</v>
      </c>
      <c r="J11" s="103">
        <f t="shared" si="0"/>
        <v>1020</v>
      </c>
      <c r="K11" s="104">
        <v>1</v>
      </c>
      <c r="L11" s="135">
        <v>630</v>
      </c>
      <c r="M11" s="102">
        <v>0</v>
      </c>
      <c r="N11" s="102">
        <v>0</v>
      </c>
      <c r="O11" s="102">
        <v>585</v>
      </c>
      <c r="P11" s="102">
        <v>120</v>
      </c>
      <c r="Q11" s="103">
        <f t="shared" si="1"/>
        <v>1335</v>
      </c>
      <c r="R11" s="104">
        <v>1</v>
      </c>
      <c r="S11" s="135">
        <v>270</v>
      </c>
      <c r="T11" s="102">
        <v>0</v>
      </c>
      <c r="U11" s="102">
        <v>0</v>
      </c>
      <c r="V11" s="102">
        <v>10</v>
      </c>
      <c r="W11" s="168">
        <v>29</v>
      </c>
      <c r="X11" s="102">
        <v>90</v>
      </c>
      <c r="Y11" s="103">
        <f>SUM(S11:X11)</f>
        <v>399</v>
      </c>
      <c r="Z11" s="104">
        <f>1000*(($T$3+$T$4-Y11)/$T$3)</f>
        <v>834.5679012345679</v>
      </c>
      <c r="AA11" s="167">
        <f t="shared" si="2"/>
        <v>836.5679012345679</v>
      </c>
      <c r="AB11" s="167">
        <f t="shared" si="3"/>
        <v>418.0749131607036</v>
      </c>
      <c r="AC11" s="157"/>
    </row>
    <row r="12" spans="1:28" ht="18.75" thickBot="1">
      <c r="A12" s="207"/>
      <c r="B12" s="274"/>
      <c r="C12" s="275"/>
      <c r="D12" s="115"/>
      <c r="E12" s="116"/>
      <c r="F12" s="117"/>
      <c r="G12" s="117"/>
      <c r="H12" s="117"/>
      <c r="I12" s="117"/>
      <c r="J12" s="118"/>
      <c r="K12" s="119"/>
      <c r="L12" s="149"/>
      <c r="M12" s="117"/>
      <c r="N12" s="117"/>
      <c r="O12" s="117"/>
      <c r="P12" s="117"/>
      <c r="Q12" s="118"/>
      <c r="R12" s="119"/>
      <c r="S12" s="149"/>
      <c r="T12" s="117"/>
      <c r="U12" s="117"/>
      <c r="V12" s="117"/>
      <c r="W12" s="117"/>
      <c r="X12" s="117"/>
      <c r="Y12" s="118"/>
      <c r="Z12" s="119"/>
      <c r="AA12" s="208"/>
      <c r="AB12" s="208"/>
    </row>
    <row r="13" spans="1:28" ht="17.25" thickTop="1">
      <c r="A13" s="41"/>
      <c r="B13" s="27"/>
      <c r="C13" s="120"/>
      <c r="D13" s="121"/>
      <c r="E13" s="53"/>
      <c r="F13" s="48"/>
      <c r="G13" s="48"/>
      <c r="H13" s="48"/>
      <c r="I13" s="48"/>
      <c r="J13" s="49"/>
      <c r="K13" s="50"/>
      <c r="L13" s="51"/>
      <c r="M13" s="48"/>
      <c r="N13" s="48"/>
      <c r="O13" s="48"/>
      <c r="P13" s="48"/>
      <c r="Q13" s="49"/>
      <c r="R13" s="50"/>
      <c r="S13" s="51"/>
      <c r="T13" s="48"/>
      <c r="U13" s="48"/>
      <c r="V13" s="48"/>
      <c r="W13" s="48"/>
      <c r="X13" s="48"/>
      <c r="Y13" s="49"/>
      <c r="Z13" s="50"/>
      <c r="AA13" s="43"/>
      <c r="AB13" s="43"/>
    </row>
  </sheetData>
  <mergeCells count="9">
    <mergeCell ref="B11:C11"/>
    <mergeCell ref="B5:C5"/>
    <mergeCell ref="B12:C12"/>
    <mergeCell ref="A2:C2"/>
    <mergeCell ref="B6:C6"/>
    <mergeCell ref="B7:C7"/>
    <mergeCell ref="B8:C8"/>
    <mergeCell ref="B9:C9"/>
    <mergeCell ref="B10:C10"/>
  </mergeCells>
  <printOptions/>
  <pageMargins left="0.46" right="0.46" top="0.57" bottom="0.58" header="0.5" footer="0.5"/>
  <pageSetup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S26" sqref="S26"/>
    </sheetView>
  </sheetViews>
  <sheetFormatPr defaultColWidth="9.00390625" defaultRowHeight="12.75"/>
  <cols>
    <col min="1" max="1" width="4.375" style="38" customWidth="1"/>
    <col min="2" max="2" width="14.00390625" style="24" customWidth="1"/>
    <col min="3" max="3" width="10.625" style="31" customWidth="1"/>
    <col min="4" max="4" width="11.25390625" style="31" hidden="1" customWidth="1"/>
    <col min="5" max="5" width="6.375" style="1" customWidth="1"/>
    <col min="6" max="7" width="5.375" style="1" customWidth="1"/>
    <col min="8" max="8" width="5.25390625" style="1" customWidth="1"/>
    <col min="9" max="9" width="5.00390625" style="1" customWidth="1"/>
    <col min="10" max="10" width="6.25390625" style="2" customWidth="1"/>
    <col min="11" max="11" width="10.25390625" style="2" bestFit="1" customWidth="1"/>
    <col min="12" max="12" width="5.25390625" style="1" customWidth="1"/>
    <col min="13" max="14" width="5.375" style="1" customWidth="1"/>
    <col min="15" max="15" width="3.625" style="1" hidden="1" customWidth="1"/>
    <col min="16" max="16" width="5.375" style="1" customWidth="1"/>
    <col min="17" max="17" width="5.00390625" style="1" customWidth="1"/>
    <col min="18" max="18" width="6.25390625" style="2" customWidth="1"/>
    <col min="19" max="19" width="9.375" style="2" customWidth="1"/>
    <col min="20" max="20" width="9.00390625" style="3" customWidth="1"/>
  </cols>
  <sheetData>
    <row r="1" ht="15.75" thickBot="1"/>
    <row r="2" spans="1:20" ht="15.75" thickTop="1">
      <c r="A2" s="286" t="s">
        <v>24</v>
      </c>
      <c r="B2" s="287"/>
      <c r="C2" s="287"/>
      <c r="D2" s="32"/>
      <c r="E2" s="19" t="s">
        <v>10</v>
      </c>
      <c r="F2" s="20">
        <v>1</v>
      </c>
      <c r="G2" s="6"/>
      <c r="H2" s="6"/>
      <c r="I2" s="6"/>
      <c r="J2" s="7"/>
      <c r="K2" s="12"/>
      <c r="L2" s="19" t="s">
        <v>10</v>
      </c>
      <c r="M2" s="20">
        <v>2</v>
      </c>
      <c r="N2" s="6"/>
      <c r="O2" s="6"/>
      <c r="P2" s="6"/>
      <c r="Q2" s="6"/>
      <c r="R2" s="7"/>
      <c r="S2" s="7"/>
      <c r="T2" s="8"/>
    </row>
    <row r="3" spans="1:20" ht="15.75">
      <c r="A3" s="39"/>
      <c r="B3" s="25" t="s">
        <v>18</v>
      </c>
      <c r="C3" s="33"/>
      <c r="D3" s="33"/>
      <c r="E3" s="21" t="s">
        <v>4</v>
      </c>
      <c r="F3" s="18">
        <v>1440</v>
      </c>
      <c r="G3" s="4"/>
      <c r="H3" s="4"/>
      <c r="I3" s="4"/>
      <c r="J3" s="5"/>
      <c r="K3" s="13"/>
      <c r="L3" s="21" t="s">
        <v>4</v>
      </c>
      <c r="M3" s="18">
        <v>1110</v>
      </c>
      <c r="N3" s="4"/>
      <c r="O3" s="4"/>
      <c r="P3" s="4"/>
      <c r="Q3" s="4"/>
      <c r="R3" s="5"/>
      <c r="S3" s="5"/>
      <c r="T3" s="9"/>
    </row>
    <row r="4" spans="1:21" ht="15.75" thickBot="1">
      <c r="A4" s="39"/>
      <c r="C4" s="33"/>
      <c r="D4" s="33"/>
      <c r="E4" s="22" t="s">
        <v>5</v>
      </c>
      <c r="F4" s="23">
        <v>36</v>
      </c>
      <c r="G4" s="4"/>
      <c r="H4" s="4"/>
      <c r="I4" s="4"/>
      <c r="J4" s="5"/>
      <c r="K4" s="13"/>
      <c r="L4" s="22" t="s">
        <v>5</v>
      </c>
      <c r="M4" s="23">
        <v>60</v>
      </c>
      <c r="N4" s="4"/>
      <c r="O4" s="4"/>
      <c r="P4" s="4"/>
      <c r="Q4" s="4"/>
      <c r="R4" s="5"/>
      <c r="S4" s="5"/>
      <c r="T4" s="251"/>
      <c r="U4" s="55"/>
    </row>
    <row r="5" spans="1:20" ht="17.25" thickBot="1" thickTop="1">
      <c r="A5" s="40" t="s">
        <v>0</v>
      </c>
      <c r="B5" s="26" t="s">
        <v>1</v>
      </c>
      <c r="C5" s="45" t="s">
        <v>2</v>
      </c>
      <c r="D5" s="44" t="s">
        <v>20</v>
      </c>
      <c r="E5" s="37" t="s">
        <v>6</v>
      </c>
      <c r="F5" s="17" t="s">
        <v>7</v>
      </c>
      <c r="G5" s="10" t="s">
        <v>8</v>
      </c>
      <c r="H5" s="10" t="s">
        <v>21</v>
      </c>
      <c r="I5" s="10" t="s">
        <v>9</v>
      </c>
      <c r="J5" s="11" t="s">
        <v>14</v>
      </c>
      <c r="K5" s="15" t="s">
        <v>13</v>
      </c>
      <c r="L5" s="14" t="s">
        <v>6</v>
      </c>
      <c r="M5" s="10" t="s">
        <v>7</v>
      </c>
      <c r="N5" s="10" t="s">
        <v>8</v>
      </c>
      <c r="O5" s="10" t="s">
        <v>11</v>
      </c>
      <c r="P5" s="10" t="s">
        <v>21</v>
      </c>
      <c r="Q5" s="10" t="s">
        <v>9</v>
      </c>
      <c r="R5" s="11" t="s">
        <v>14</v>
      </c>
      <c r="S5" s="16" t="s">
        <v>15</v>
      </c>
      <c r="T5" s="132" t="s">
        <v>17</v>
      </c>
    </row>
    <row r="6" spans="1:20" ht="17.25" thickTop="1">
      <c r="A6" s="41">
        <v>1</v>
      </c>
      <c r="B6" s="27" t="s">
        <v>42</v>
      </c>
      <c r="C6" s="29" t="s">
        <v>34</v>
      </c>
      <c r="D6" s="34"/>
      <c r="E6" s="47">
        <v>0</v>
      </c>
      <c r="F6" s="48"/>
      <c r="G6" s="48"/>
      <c r="H6" s="48">
        <v>36</v>
      </c>
      <c r="I6" s="48"/>
      <c r="J6" s="49">
        <f aca="true" t="shared" si="0" ref="J6:J22">SUM(E6:I6)</f>
        <v>36</v>
      </c>
      <c r="K6" s="50">
        <f>1000*(($F$3+$F$4-J6)/$F$3)</f>
        <v>1000</v>
      </c>
      <c r="L6" s="51">
        <v>60</v>
      </c>
      <c r="M6" s="48"/>
      <c r="N6" s="48"/>
      <c r="O6" s="48"/>
      <c r="P6" s="48">
        <v>0</v>
      </c>
      <c r="Q6" s="48"/>
      <c r="R6" s="49">
        <f aca="true" t="shared" si="1" ref="R6:R22">SUM(L6:Q6)</f>
        <v>60</v>
      </c>
      <c r="S6" s="50">
        <f>1000*(($M$3+$M$4-R6)/$M$3)</f>
        <v>1000</v>
      </c>
      <c r="T6" s="43">
        <f>K6+S6</f>
        <v>2000</v>
      </c>
    </row>
    <row r="7" spans="1:20" ht="45.75">
      <c r="A7" s="42">
        <v>2</v>
      </c>
      <c r="B7" s="28" t="s">
        <v>54</v>
      </c>
      <c r="C7" s="36" t="s">
        <v>35</v>
      </c>
      <c r="D7" s="35"/>
      <c r="E7" s="52">
        <v>1170</v>
      </c>
      <c r="F7" s="48"/>
      <c r="G7" s="48"/>
      <c r="H7" s="48">
        <v>9</v>
      </c>
      <c r="I7" s="48"/>
      <c r="J7" s="49">
        <f t="shared" si="0"/>
        <v>1179</v>
      </c>
      <c r="K7" s="50">
        <f>1000*(($F$3+$F$4-J7)/$F$3)</f>
        <v>206.25</v>
      </c>
      <c r="L7" s="51">
        <v>360</v>
      </c>
      <c r="M7" s="48"/>
      <c r="N7" s="48"/>
      <c r="O7" s="48"/>
      <c r="P7" s="48">
        <v>4</v>
      </c>
      <c r="Q7" s="48"/>
      <c r="R7" s="49">
        <f t="shared" si="1"/>
        <v>364</v>
      </c>
      <c r="S7" s="50">
        <f aca="true" t="shared" si="2" ref="S7:S22">1000*(($M$3+$M$4-R7)/$M$3)</f>
        <v>726.1261261261261</v>
      </c>
      <c r="T7" s="43">
        <f aca="true" t="shared" si="3" ref="T7:T22">K7+S7</f>
        <v>932.3761261261261</v>
      </c>
    </row>
    <row r="8" spans="1:20" ht="57">
      <c r="A8" s="42">
        <v>3</v>
      </c>
      <c r="B8" s="28" t="s">
        <v>55</v>
      </c>
      <c r="C8" s="30" t="s">
        <v>36</v>
      </c>
      <c r="D8" s="35"/>
      <c r="E8" s="52">
        <v>1170</v>
      </c>
      <c r="F8" s="48"/>
      <c r="G8" s="48"/>
      <c r="H8" s="48">
        <v>13</v>
      </c>
      <c r="I8" s="48"/>
      <c r="J8" s="49">
        <f t="shared" si="0"/>
        <v>1183</v>
      </c>
      <c r="K8" s="50">
        <f>1000*(($F$3+$F$4-J8)/$F$3)</f>
        <v>203.47222222222223</v>
      </c>
      <c r="L8" s="51">
        <v>450</v>
      </c>
      <c r="M8" s="48"/>
      <c r="N8" s="48"/>
      <c r="O8" s="48"/>
      <c r="P8" s="48">
        <v>6</v>
      </c>
      <c r="Q8" s="48"/>
      <c r="R8" s="49">
        <f t="shared" si="1"/>
        <v>456</v>
      </c>
      <c r="S8" s="50">
        <f t="shared" si="2"/>
        <v>643.2432432432432</v>
      </c>
      <c r="T8" s="43">
        <v>846</v>
      </c>
    </row>
    <row r="9" spans="1:20" ht="34.5">
      <c r="A9" s="41">
        <v>4</v>
      </c>
      <c r="B9" s="28" t="s">
        <v>56</v>
      </c>
      <c r="C9" s="56" t="s">
        <v>38</v>
      </c>
      <c r="D9" s="46"/>
      <c r="E9" s="53">
        <v>270</v>
      </c>
      <c r="F9" s="48"/>
      <c r="G9" s="48"/>
      <c r="H9" s="48">
        <v>4</v>
      </c>
      <c r="I9" s="48">
        <v>40</v>
      </c>
      <c r="J9" s="49">
        <f t="shared" si="0"/>
        <v>314</v>
      </c>
      <c r="K9" s="50">
        <f>1000*(($F$3+$F$4-J9)/$F$3)</f>
        <v>806.9444444444445</v>
      </c>
      <c r="L9" s="288" t="s">
        <v>41</v>
      </c>
      <c r="M9" s="289"/>
      <c r="N9" s="289"/>
      <c r="O9" s="289"/>
      <c r="P9" s="289"/>
      <c r="Q9" s="290"/>
      <c r="R9" s="49">
        <f t="shared" si="1"/>
        <v>0</v>
      </c>
      <c r="S9" s="50">
        <v>0</v>
      </c>
      <c r="T9" s="43">
        <f t="shared" si="3"/>
        <v>806.9444444444445</v>
      </c>
    </row>
    <row r="10" spans="1:20" ht="44.25" customHeight="1" thickBot="1">
      <c r="A10" s="123">
        <v>5</v>
      </c>
      <c r="B10" s="124" t="s">
        <v>57</v>
      </c>
      <c r="C10" s="125" t="s">
        <v>37</v>
      </c>
      <c r="D10" s="126"/>
      <c r="E10" s="291" t="s">
        <v>41</v>
      </c>
      <c r="F10" s="292"/>
      <c r="G10" s="292"/>
      <c r="H10" s="292"/>
      <c r="I10" s="293"/>
      <c r="J10" s="127">
        <f>SUM(E10:I10)</f>
        <v>0</v>
      </c>
      <c r="K10" s="128">
        <v>0</v>
      </c>
      <c r="L10" s="129">
        <v>360</v>
      </c>
      <c r="M10" s="130"/>
      <c r="N10" s="130"/>
      <c r="O10" s="130"/>
      <c r="P10" s="130">
        <v>0</v>
      </c>
      <c r="Q10" s="130">
        <v>60</v>
      </c>
      <c r="R10" s="127">
        <f>SUM(L10:Q10)</f>
        <v>420</v>
      </c>
      <c r="S10" s="128">
        <f>1000*(($M$3+$M$4-R10)/$M$3)</f>
        <v>675.6756756756756</v>
      </c>
      <c r="T10" s="131">
        <f>K10+S10</f>
        <v>675.6756756756756</v>
      </c>
    </row>
    <row r="11" spans="1:20" ht="16.5" hidden="1">
      <c r="A11" s="41">
        <v>7</v>
      </c>
      <c r="B11" s="27"/>
      <c r="C11" s="120"/>
      <c r="D11" s="121"/>
      <c r="E11" s="53"/>
      <c r="F11" s="48"/>
      <c r="G11" s="48"/>
      <c r="H11" s="48"/>
      <c r="I11" s="48"/>
      <c r="J11" s="49">
        <f t="shared" si="0"/>
        <v>0</v>
      </c>
      <c r="K11" s="50">
        <f aca="true" t="shared" si="4" ref="K11:K22">1000*(($F$3+$F$4-J11)/$F$3)</f>
        <v>1025</v>
      </c>
      <c r="L11" s="51"/>
      <c r="M11" s="48"/>
      <c r="N11" s="48"/>
      <c r="O11" s="48"/>
      <c r="P11" s="48"/>
      <c r="Q11" s="48"/>
      <c r="R11" s="49">
        <f t="shared" si="1"/>
        <v>0</v>
      </c>
      <c r="S11" s="50">
        <f t="shared" si="2"/>
        <v>1054.054054054054</v>
      </c>
      <c r="T11" s="43">
        <f t="shared" si="3"/>
        <v>2079.054054054054</v>
      </c>
    </row>
    <row r="12" spans="1:20" ht="16.5" hidden="1">
      <c r="A12" s="41">
        <v>8</v>
      </c>
      <c r="B12" s="28"/>
      <c r="C12" s="56"/>
      <c r="D12" s="46"/>
      <c r="E12" s="53"/>
      <c r="F12" s="48"/>
      <c r="G12" s="48"/>
      <c r="H12" s="48"/>
      <c r="I12" s="48"/>
      <c r="J12" s="49">
        <f t="shared" si="0"/>
        <v>0</v>
      </c>
      <c r="K12" s="50">
        <f t="shared" si="4"/>
        <v>1025</v>
      </c>
      <c r="L12" s="51"/>
      <c r="M12" s="48"/>
      <c r="N12" s="48"/>
      <c r="O12" s="48"/>
      <c r="P12" s="48"/>
      <c r="Q12" s="48"/>
      <c r="R12" s="49">
        <f t="shared" si="1"/>
        <v>0</v>
      </c>
      <c r="S12" s="50">
        <f t="shared" si="2"/>
        <v>1054.054054054054</v>
      </c>
      <c r="T12" s="43">
        <f t="shared" si="3"/>
        <v>2079.054054054054</v>
      </c>
    </row>
    <row r="13" spans="1:20" ht="16.5" hidden="1">
      <c r="A13" s="41">
        <v>9</v>
      </c>
      <c r="B13" s="28"/>
      <c r="C13" s="56"/>
      <c r="D13" s="46"/>
      <c r="E13" s="53"/>
      <c r="F13" s="48"/>
      <c r="G13" s="48"/>
      <c r="H13" s="48"/>
      <c r="I13" s="48"/>
      <c r="J13" s="49">
        <f t="shared" si="0"/>
        <v>0</v>
      </c>
      <c r="K13" s="50">
        <f t="shared" si="4"/>
        <v>1025</v>
      </c>
      <c r="L13" s="51"/>
      <c r="M13" s="48"/>
      <c r="N13" s="48"/>
      <c r="O13" s="48"/>
      <c r="P13" s="48"/>
      <c r="Q13" s="48"/>
      <c r="R13" s="49">
        <f t="shared" si="1"/>
        <v>0</v>
      </c>
      <c r="S13" s="50">
        <f t="shared" si="2"/>
        <v>1054.054054054054</v>
      </c>
      <c r="T13" s="43">
        <f t="shared" si="3"/>
        <v>2079.054054054054</v>
      </c>
    </row>
    <row r="14" spans="1:20" ht="16.5" hidden="1">
      <c r="A14" s="42">
        <v>10</v>
      </c>
      <c r="B14" s="28"/>
      <c r="C14" s="56"/>
      <c r="D14" s="46"/>
      <c r="E14" s="53"/>
      <c r="F14" s="48"/>
      <c r="G14" s="48"/>
      <c r="H14" s="48"/>
      <c r="I14" s="48"/>
      <c r="J14" s="49">
        <f t="shared" si="0"/>
        <v>0</v>
      </c>
      <c r="K14" s="50">
        <f t="shared" si="4"/>
        <v>1025</v>
      </c>
      <c r="L14" s="51"/>
      <c r="M14" s="48"/>
      <c r="N14" s="48"/>
      <c r="O14" s="48"/>
      <c r="P14" s="48"/>
      <c r="Q14" s="48"/>
      <c r="R14" s="49">
        <f t="shared" si="1"/>
        <v>0</v>
      </c>
      <c r="S14" s="50">
        <f t="shared" si="2"/>
        <v>1054.054054054054</v>
      </c>
      <c r="T14" s="43">
        <f t="shared" si="3"/>
        <v>2079.054054054054</v>
      </c>
    </row>
    <row r="15" spans="1:20" ht="16.5" hidden="1">
      <c r="A15" s="42">
        <v>11</v>
      </c>
      <c r="B15" s="28"/>
      <c r="C15" s="56"/>
      <c r="D15" s="46"/>
      <c r="E15" s="53"/>
      <c r="F15" s="48"/>
      <c r="G15" s="48"/>
      <c r="H15" s="48"/>
      <c r="I15" s="48"/>
      <c r="J15" s="49">
        <f t="shared" si="0"/>
        <v>0</v>
      </c>
      <c r="K15" s="50">
        <f t="shared" si="4"/>
        <v>1025</v>
      </c>
      <c r="L15" s="51"/>
      <c r="M15" s="48"/>
      <c r="N15" s="48"/>
      <c r="O15" s="48"/>
      <c r="P15" s="48"/>
      <c r="Q15" s="48"/>
      <c r="R15" s="49">
        <f t="shared" si="1"/>
        <v>0</v>
      </c>
      <c r="S15" s="50">
        <f t="shared" si="2"/>
        <v>1054.054054054054</v>
      </c>
      <c r="T15" s="43">
        <f t="shared" si="3"/>
        <v>2079.054054054054</v>
      </c>
    </row>
    <row r="16" spans="1:20" ht="16.5" hidden="1">
      <c r="A16" s="41">
        <v>12</v>
      </c>
      <c r="B16" s="28"/>
      <c r="C16" s="56"/>
      <c r="D16" s="46"/>
      <c r="E16" s="53"/>
      <c r="F16" s="48"/>
      <c r="G16" s="48"/>
      <c r="H16" s="48"/>
      <c r="I16" s="48"/>
      <c r="J16" s="49">
        <f t="shared" si="0"/>
        <v>0</v>
      </c>
      <c r="K16" s="50">
        <f t="shared" si="4"/>
        <v>1025</v>
      </c>
      <c r="L16" s="51"/>
      <c r="M16" s="48"/>
      <c r="N16" s="48"/>
      <c r="O16" s="48"/>
      <c r="P16" s="48"/>
      <c r="Q16" s="48"/>
      <c r="R16" s="49">
        <f t="shared" si="1"/>
        <v>0</v>
      </c>
      <c r="S16" s="50">
        <f t="shared" si="2"/>
        <v>1054.054054054054</v>
      </c>
      <c r="T16" s="43">
        <f t="shared" si="3"/>
        <v>2079.054054054054</v>
      </c>
    </row>
    <row r="17" spans="1:20" ht="16.5" hidden="1">
      <c r="A17" s="41">
        <v>13</v>
      </c>
      <c r="B17" s="28"/>
      <c r="C17" s="56"/>
      <c r="D17" s="46"/>
      <c r="E17" s="53"/>
      <c r="F17" s="48"/>
      <c r="G17" s="48"/>
      <c r="H17" s="48"/>
      <c r="I17" s="48"/>
      <c r="J17" s="49">
        <f t="shared" si="0"/>
        <v>0</v>
      </c>
      <c r="K17" s="50">
        <f t="shared" si="4"/>
        <v>1025</v>
      </c>
      <c r="L17" s="51"/>
      <c r="M17" s="48"/>
      <c r="N17" s="48"/>
      <c r="O17" s="48"/>
      <c r="P17" s="48"/>
      <c r="Q17" s="48"/>
      <c r="R17" s="49">
        <f t="shared" si="1"/>
        <v>0</v>
      </c>
      <c r="S17" s="50">
        <f t="shared" si="2"/>
        <v>1054.054054054054</v>
      </c>
      <c r="T17" s="43">
        <f t="shared" si="3"/>
        <v>2079.054054054054</v>
      </c>
    </row>
    <row r="18" spans="1:20" ht="16.5" hidden="1">
      <c r="A18" s="42">
        <v>14</v>
      </c>
      <c r="B18" s="28"/>
      <c r="C18" s="56"/>
      <c r="D18" s="46"/>
      <c r="E18" s="53"/>
      <c r="F18" s="48"/>
      <c r="G18" s="48"/>
      <c r="H18" s="48"/>
      <c r="I18" s="48"/>
      <c r="J18" s="49">
        <f t="shared" si="0"/>
        <v>0</v>
      </c>
      <c r="K18" s="50">
        <f t="shared" si="4"/>
        <v>1025</v>
      </c>
      <c r="L18" s="51"/>
      <c r="M18" s="48"/>
      <c r="N18" s="48"/>
      <c r="O18" s="48"/>
      <c r="P18" s="48"/>
      <c r="Q18" s="48"/>
      <c r="R18" s="49">
        <f t="shared" si="1"/>
        <v>0</v>
      </c>
      <c r="S18" s="50">
        <f t="shared" si="2"/>
        <v>1054.054054054054</v>
      </c>
      <c r="T18" s="43">
        <f t="shared" si="3"/>
        <v>2079.054054054054</v>
      </c>
    </row>
    <row r="19" spans="1:20" ht="16.5" hidden="1">
      <c r="A19" s="42">
        <v>15</v>
      </c>
      <c r="B19" s="28"/>
      <c r="C19" s="56"/>
      <c r="D19" s="46"/>
      <c r="E19" s="53"/>
      <c r="F19" s="48"/>
      <c r="G19" s="48"/>
      <c r="H19" s="48"/>
      <c r="I19" s="48"/>
      <c r="J19" s="49">
        <f t="shared" si="0"/>
        <v>0</v>
      </c>
      <c r="K19" s="50">
        <f t="shared" si="4"/>
        <v>1025</v>
      </c>
      <c r="L19" s="51"/>
      <c r="M19" s="48"/>
      <c r="N19" s="48"/>
      <c r="O19" s="48"/>
      <c r="P19" s="48"/>
      <c r="Q19" s="48"/>
      <c r="R19" s="49">
        <f t="shared" si="1"/>
        <v>0</v>
      </c>
      <c r="S19" s="50">
        <f t="shared" si="2"/>
        <v>1054.054054054054</v>
      </c>
      <c r="T19" s="43">
        <f t="shared" si="3"/>
        <v>2079.054054054054</v>
      </c>
    </row>
    <row r="20" spans="1:20" ht="16.5" hidden="1">
      <c r="A20" s="41">
        <v>16</v>
      </c>
      <c r="B20" s="28"/>
      <c r="C20" s="56"/>
      <c r="D20" s="46"/>
      <c r="E20" s="53"/>
      <c r="F20" s="48"/>
      <c r="G20" s="48"/>
      <c r="H20" s="48"/>
      <c r="I20" s="48"/>
      <c r="J20" s="49">
        <f t="shared" si="0"/>
        <v>0</v>
      </c>
      <c r="K20" s="50">
        <f t="shared" si="4"/>
        <v>1025</v>
      </c>
      <c r="L20" s="51"/>
      <c r="M20" s="48"/>
      <c r="N20" s="48"/>
      <c r="O20" s="48"/>
      <c r="P20" s="48"/>
      <c r="Q20" s="48"/>
      <c r="R20" s="49">
        <f t="shared" si="1"/>
        <v>0</v>
      </c>
      <c r="S20" s="50">
        <f t="shared" si="2"/>
        <v>1054.054054054054</v>
      </c>
      <c r="T20" s="43">
        <f t="shared" si="3"/>
        <v>2079.054054054054</v>
      </c>
    </row>
    <row r="21" spans="1:20" ht="16.5" hidden="1">
      <c r="A21" s="42">
        <v>17</v>
      </c>
      <c r="B21" s="28"/>
      <c r="C21" s="56"/>
      <c r="D21" s="46"/>
      <c r="E21" s="53"/>
      <c r="F21" s="48"/>
      <c r="G21" s="48"/>
      <c r="H21" s="48"/>
      <c r="I21" s="48"/>
      <c r="J21" s="49">
        <f t="shared" si="0"/>
        <v>0</v>
      </c>
      <c r="K21" s="50">
        <f t="shared" si="4"/>
        <v>1025</v>
      </c>
      <c r="L21" s="51"/>
      <c r="M21" s="48"/>
      <c r="N21" s="48"/>
      <c r="O21" s="48"/>
      <c r="P21" s="48"/>
      <c r="Q21" s="48"/>
      <c r="R21" s="49">
        <f t="shared" si="1"/>
        <v>0</v>
      </c>
      <c r="S21" s="50">
        <f t="shared" si="2"/>
        <v>1054.054054054054</v>
      </c>
      <c r="T21" s="43">
        <f t="shared" si="3"/>
        <v>2079.054054054054</v>
      </c>
    </row>
    <row r="22" spans="1:20" ht="16.5" hidden="1">
      <c r="A22" s="42">
        <v>18</v>
      </c>
      <c r="B22" s="28"/>
      <c r="C22" s="56"/>
      <c r="D22" s="46"/>
      <c r="E22" s="53"/>
      <c r="F22" s="48"/>
      <c r="G22" s="48"/>
      <c r="H22" s="48"/>
      <c r="I22" s="48"/>
      <c r="J22" s="49">
        <f t="shared" si="0"/>
        <v>0</v>
      </c>
      <c r="K22" s="50">
        <f t="shared" si="4"/>
        <v>1025</v>
      </c>
      <c r="L22" s="51"/>
      <c r="M22" s="48"/>
      <c r="N22" s="48"/>
      <c r="O22" s="48"/>
      <c r="P22" s="48"/>
      <c r="Q22" s="48"/>
      <c r="R22" s="49">
        <f t="shared" si="1"/>
        <v>0</v>
      </c>
      <c r="S22" s="50">
        <f t="shared" si="2"/>
        <v>1054.054054054054</v>
      </c>
      <c r="T22" s="43">
        <f t="shared" si="3"/>
        <v>2079.054054054054</v>
      </c>
    </row>
    <row r="23" ht="15.75" thickTop="1"/>
  </sheetData>
  <mergeCells count="3">
    <mergeCell ref="A2:C2"/>
    <mergeCell ref="L9:Q9"/>
    <mergeCell ref="E10:I10"/>
  </mergeCells>
  <printOptions horizontalCentered="1" verticalCentered="1"/>
  <pageMargins left="0.3937007874015748" right="0.5511811023622047" top="0.5905511811023623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Kamil Kowalczyk</dc:creator>
  <cp:keywords/>
  <dc:description/>
  <cp:lastModifiedBy>waldar</cp:lastModifiedBy>
  <cp:lastPrinted>2006-04-11T07:37:55Z</cp:lastPrinted>
  <dcterms:created xsi:type="dcterms:W3CDTF">2001-03-02T07:47:17Z</dcterms:created>
  <dcterms:modified xsi:type="dcterms:W3CDTF">2006-04-13T23:15:29Z</dcterms:modified>
  <cp:category/>
  <cp:version/>
  <cp:contentType/>
  <cp:contentStatus/>
</cp:coreProperties>
</file>